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J:\Shared Files\Customer Files\Scott City (has app)\Redesign\"/>
    </mc:Choice>
  </mc:AlternateContent>
  <xr:revisionPtr revIDLastSave="0" documentId="8_{C34AADD8-0557-4346-A075-6420A63AED97}" xr6:coauthVersionLast="47" xr6:coauthVersionMax="47" xr10:uidLastSave="{00000000-0000-0000-0000-000000000000}"/>
  <bookViews>
    <workbookView xWindow="28680" yWindow="-120" windowWidth="29040" windowHeight="15840" xr2:uid="{00000000-000D-0000-FFFF-FFFF00000000}"/>
  </bookViews>
  <sheets>
    <sheet name="Balance Sheet" sheetId="1" r:id="rId1"/>
    <sheet name="CA" sheetId="2" r:id="rId2"/>
    <sheet name="M&amp;E" sheetId="3" r:id="rId3"/>
    <sheet name="I&amp;LA" sheetId="4" r:id="rId4"/>
    <sheet name="CL" sheetId="5" r:id="rId5"/>
    <sheet name="I&amp;LL" sheetId="6" r:id="rId6"/>
  </sheets>
  <externalReferences>
    <externalReference r:id="rId7"/>
  </externalReferences>
  <definedNames>
    <definedName name="\p" localSheetId="1">#REF!</definedName>
    <definedName name="\p" localSheetId="4">#REF!</definedName>
    <definedName name="\p" localSheetId="3">#REF!</definedName>
    <definedName name="\p" localSheetId="5">#REF!</definedName>
    <definedName name="\p">#REF!</definedName>
    <definedName name="\s" localSheetId="1">#REF!</definedName>
    <definedName name="\s" localSheetId="4">#REF!</definedName>
    <definedName name="\s" localSheetId="3">#REF!</definedName>
    <definedName name="\s" localSheetId="5">#REF!</definedName>
    <definedName name="\s">#REF!</definedName>
    <definedName name="\x">#REF!</definedName>
    <definedName name="__lsp2">#REF!</definedName>
    <definedName name="_lsp2">#REF!</definedName>
    <definedName name="Crop" localSheetId="1">#REF!</definedName>
    <definedName name="Crop" localSheetId="4">#REF!</definedName>
    <definedName name="Crop" localSheetId="3">#REF!</definedName>
    <definedName name="Crop" localSheetId="5">#REF!</definedName>
    <definedName name="Crop">#REF!</definedName>
    <definedName name="lazer" localSheetId="1">#REF!</definedName>
    <definedName name="lazer" localSheetId="4">#REF!</definedName>
    <definedName name="lazer" localSheetId="3">#REF!</definedName>
    <definedName name="lazer" localSheetId="5">#REF!</definedName>
    <definedName name="lazer">#REF!</definedName>
    <definedName name="Loan_Lookup">[1]Database!$B$12:$CL$3000</definedName>
    <definedName name="lsp">#REF!</definedName>
    <definedName name="PAGE1" localSheetId="1">#REF!</definedName>
    <definedName name="PAGE1" localSheetId="4">#REF!</definedName>
    <definedName name="PAGE1" localSheetId="3">#REF!</definedName>
    <definedName name="PAGE1" localSheetId="5">#REF!</definedName>
    <definedName name="Page1">#REF!</definedName>
    <definedName name="PAGE2" localSheetId="1">#REF!</definedName>
    <definedName name="PAGE2" localSheetId="4">#REF!</definedName>
    <definedName name="PAGE2" localSheetId="3">#REF!</definedName>
    <definedName name="PAGE2" localSheetId="5">#REF!</definedName>
    <definedName name="PAGE2">#REF!</definedName>
    <definedName name="PAGE3" localSheetId="1">#REF!</definedName>
    <definedName name="PAGE3" localSheetId="4">#REF!</definedName>
    <definedName name="PAGE3" localSheetId="3">#REF!</definedName>
    <definedName name="PAGE3" localSheetId="5">#REF!</definedName>
    <definedName name="PAGE3">#REF!</definedName>
    <definedName name="portland" localSheetId="1">#REF!</definedName>
    <definedName name="portland" localSheetId="4">#REF!</definedName>
    <definedName name="portland" localSheetId="3">#REF!</definedName>
    <definedName name="portland" localSheetId="5">#REF!</definedName>
    <definedName name="portland">#REF!</definedName>
    <definedName name="PRINT">#REF!</definedName>
    <definedName name="_xlnm.Print_Area" localSheetId="0">'Balance Sheet'!$A$1:$I$41</definedName>
    <definedName name="_xlnm.Print_Area" localSheetId="1">CA!$A$1:$H$64</definedName>
    <definedName name="_xlnm.Print_Area" localSheetId="4">CL!$A$1:$H$48</definedName>
    <definedName name="_xlnm.Print_Area" localSheetId="3">'I&amp;LA'!$A$1:$H$49</definedName>
    <definedName name="_xlnm.Print_Area" localSheetId="5">'I&amp;LL'!$A$1:$I$51</definedName>
    <definedName name="_xlnm.Print_Area" localSheetId="2">'M&amp;E'!$A$1:$I$73</definedName>
    <definedName name="SUM" localSheetId="1">#REF!</definedName>
    <definedName name="SUM" localSheetId="4">#REF!</definedName>
    <definedName name="SUM" localSheetId="3">#REF!</definedName>
    <definedName name="SUM" localSheetId="5">#REF!</definedName>
    <definedName name="SU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2" l="1"/>
  <c r="H23" i="2"/>
  <c r="H38" i="2"/>
  <c r="H19" i="2"/>
  <c r="I40" i="3"/>
  <c r="D19" i="1" s="1"/>
  <c r="I71" i="3" l="1"/>
  <c r="D62" i="2"/>
  <c r="H62" i="2"/>
  <c r="H53" i="2"/>
  <c r="H52" i="2"/>
  <c r="H51" i="2"/>
  <c r="H50" i="2"/>
  <c r="H49" i="2"/>
  <c r="H48" i="2"/>
  <c r="H47" i="2"/>
  <c r="H46" i="2"/>
  <c r="H45" i="2"/>
  <c r="H44" i="2"/>
  <c r="H43" i="2"/>
  <c r="H42" i="2"/>
  <c r="H41" i="2"/>
  <c r="H40" i="2"/>
  <c r="H39" i="2"/>
  <c r="H54" i="2" l="1"/>
  <c r="H13" i="4"/>
  <c r="H34" i="2"/>
  <c r="H33" i="2"/>
  <c r="H32" i="2"/>
  <c r="H31" i="2"/>
  <c r="H30" i="2"/>
  <c r="H29" i="2"/>
  <c r="H28" i="2"/>
  <c r="H27" i="2"/>
  <c r="H26" i="2"/>
  <c r="H25" i="2"/>
  <c r="H24" i="2"/>
  <c r="H22" i="2"/>
  <c r="H21" i="2"/>
  <c r="H20" i="2"/>
  <c r="H16" i="2"/>
  <c r="D10" i="1" s="1"/>
  <c r="D12" i="1" l="1"/>
  <c r="H35" i="2"/>
  <c r="D11" i="1" s="1"/>
  <c r="K48" i="6" l="1"/>
  <c r="K47" i="6"/>
  <c r="K45" i="6"/>
  <c r="K44" i="6"/>
  <c r="K40" i="6"/>
  <c r="K39" i="6"/>
  <c r="K38" i="6"/>
  <c r="K36" i="6"/>
  <c r="K32" i="6"/>
  <c r="K31" i="6"/>
  <c r="K29" i="6"/>
  <c r="K28" i="6"/>
  <c r="K24" i="6"/>
  <c r="K23" i="6"/>
  <c r="K21" i="6"/>
  <c r="K20" i="6"/>
  <c r="K16" i="6"/>
  <c r="K15" i="6"/>
  <c r="K14" i="6"/>
  <c r="K13" i="6"/>
  <c r="K12" i="6"/>
  <c r="K11" i="6"/>
  <c r="K10" i="6"/>
  <c r="K9" i="6"/>
  <c r="K7" i="6"/>
  <c r="K6" i="6"/>
  <c r="K5" i="6"/>
  <c r="H46" i="5"/>
  <c r="I16" i="1" s="1"/>
  <c r="I49" i="6" l="1"/>
  <c r="I28" i="1" s="1"/>
  <c r="H49" i="6"/>
  <c r="G49" i="6"/>
  <c r="I41" i="6"/>
  <c r="H41" i="6"/>
  <c r="G41" i="6"/>
  <c r="I33" i="6"/>
  <c r="I26" i="1" s="1"/>
  <c r="H33" i="6"/>
  <c r="G33" i="6"/>
  <c r="G25" i="6"/>
  <c r="H25" i="6"/>
  <c r="I25" i="6"/>
  <c r="I20" i="1" s="1"/>
  <c r="G17" i="6"/>
  <c r="I13" i="1" s="1"/>
  <c r="I17" i="6"/>
  <c r="H17" i="6"/>
  <c r="H10" i="5"/>
  <c r="G46" i="5"/>
  <c r="G37" i="5"/>
  <c r="H37" i="5"/>
  <c r="H19" i="5"/>
  <c r="G19" i="5"/>
  <c r="H28" i="5"/>
  <c r="I12" i="1" s="1"/>
  <c r="G28" i="5"/>
  <c r="D10" i="5"/>
  <c r="H47" i="4"/>
  <c r="H21" i="4"/>
  <c r="D21" i="4"/>
  <c r="D13" i="4"/>
  <c r="I15" i="1" l="1"/>
  <c r="I27" i="1"/>
  <c r="I19" i="1"/>
  <c r="I1" i="1" l="1"/>
  <c r="H1" i="4" l="1"/>
  <c r="A1" i="3"/>
  <c r="A1" i="6"/>
  <c r="A1" i="5"/>
  <c r="D23" i="1"/>
  <c r="D22" i="1"/>
  <c r="D21" i="1"/>
  <c r="I14" i="1"/>
  <c r="I9" i="1"/>
  <c r="I11" i="1"/>
  <c r="D14" i="1"/>
  <c r="D13" i="1"/>
  <c r="D17" i="1" l="1"/>
  <c r="D20" i="1"/>
  <c r="I24" i="1"/>
  <c r="P26" i="6"/>
  <c r="Q26" i="6" s="1"/>
  <c r="O26" i="6"/>
  <c r="Q23" i="6"/>
  <c r="P23" i="6"/>
  <c r="O23" i="6"/>
  <c r="Q9" i="6"/>
  <c r="O12" i="6" l="1"/>
  <c r="P12" i="6"/>
  <c r="Q12" i="6" s="1"/>
  <c r="P9" i="6"/>
  <c r="I10" i="1"/>
  <c r="I17" i="1" s="1"/>
  <c r="H24" i="4"/>
  <c r="H25" i="4"/>
  <c r="O9" i="6" l="1"/>
  <c r="L48" i="6" l="1"/>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L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L46" i="6"/>
  <c r="AT46" i="6"/>
  <c r="AS46" i="6"/>
  <c r="AR46" i="6"/>
  <c r="AQ46" i="6"/>
  <c r="AP46" i="6"/>
  <c r="AO46" i="6"/>
  <c r="AN46" i="6"/>
  <c r="AM46" i="6"/>
  <c r="AL46" i="6"/>
  <c r="AK46" i="6"/>
  <c r="AJ46" i="6"/>
  <c r="AI46" i="6"/>
  <c r="AH46" i="6"/>
  <c r="AG46" i="6"/>
  <c r="AF46" i="6"/>
  <c r="AE46" i="6"/>
  <c r="AD46" i="6"/>
  <c r="AC46" i="6"/>
  <c r="AB46" i="6"/>
  <c r="AA46" i="6"/>
  <c r="Z46" i="6"/>
  <c r="Y46" i="6"/>
  <c r="X46" i="6"/>
  <c r="W46" i="6"/>
  <c r="V46" i="6"/>
  <c r="U46" i="6"/>
  <c r="K46" i="6" s="1"/>
  <c r="K49" i="6" s="1"/>
  <c r="L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L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I29" i="1"/>
  <c r="L40" i="6"/>
  <c r="AT40" i="6"/>
  <c r="AS40" i="6"/>
  <c r="AR40" i="6"/>
  <c r="AQ40" i="6"/>
  <c r="AP40" i="6"/>
  <c r="AO40" i="6"/>
  <c r="AN40" i="6"/>
  <c r="AM40" i="6"/>
  <c r="AL40" i="6"/>
  <c r="AK40" i="6"/>
  <c r="AJ40" i="6"/>
  <c r="AI40" i="6"/>
  <c r="AH40" i="6"/>
  <c r="AG40" i="6"/>
  <c r="AF40" i="6"/>
  <c r="AE40" i="6"/>
  <c r="AD40" i="6"/>
  <c r="AC40" i="6"/>
  <c r="AB40" i="6"/>
  <c r="AA40" i="6"/>
  <c r="Z40" i="6"/>
  <c r="Y40" i="6"/>
  <c r="X40" i="6"/>
  <c r="W40" i="6"/>
  <c r="V40" i="6"/>
  <c r="U40" i="6"/>
  <c r="L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L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L37" i="6"/>
  <c r="AT37" i="6"/>
  <c r="AS37" i="6"/>
  <c r="AR37" i="6"/>
  <c r="AQ37" i="6"/>
  <c r="AP37" i="6"/>
  <c r="AO37" i="6"/>
  <c r="AN37" i="6"/>
  <c r="AM37" i="6"/>
  <c r="AL37" i="6"/>
  <c r="AK37" i="6"/>
  <c r="AJ37" i="6"/>
  <c r="AI37" i="6"/>
  <c r="AH37" i="6"/>
  <c r="AG37" i="6"/>
  <c r="AF37" i="6"/>
  <c r="AE37" i="6"/>
  <c r="AD37" i="6"/>
  <c r="AC37" i="6"/>
  <c r="AB37" i="6"/>
  <c r="AA37" i="6"/>
  <c r="Z37" i="6"/>
  <c r="Y37" i="6"/>
  <c r="X37" i="6"/>
  <c r="W37" i="6"/>
  <c r="V37" i="6"/>
  <c r="U37" i="6"/>
  <c r="L36" i="6"/>
  <c r="AT36" i="6"/>
  <c r="AS36" i="6"/>
  <c r="AR36" i="6"/>
  <c r="AQ36" i="6"/>
  <c r="AP36" i="6"/>
  <c r="AO36" i="6"/>
  <c r="AN36" i="6"/>
  <c r="AM36" i="6"/>
  <c r="AL36" i="6"/>
  <c r="AK36" i="6"/>
  <c r="AJ36" i="6"/>
  <c r="AI36" i="6"/>
  <c r="AH36" i="6"/>
  <c r="AG36" i="6"/>
  <c r="AF36" i="6"/>
  <c r="AE36" i="6"/>
  <c r="AD36" i="6"/>
  <c r="AC36" i="6"/>
  <c r="AB36" i="6"/>
  <c r="AA36" i="6"/>
  <c r="Z36" i="6"/>
  <c r="Y36" i="6"/>
  <c r="X36" i="6"/>
  <c r="W36" i="6"/>
  <c r="V36" i="6"/>
  <c r="U36" i="6"/>
  <c r="L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L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L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L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L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L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L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L22" i="6"/>
  <c r="AT22" i="6"/>
  <c r="AS22" i="6"/>
  <c r="AR22" i="6"/>
  <c r="AQ22" i="6"/>
  <c r="AP22" i="6"/>
  <c r="AO22" i="6"/>
  <c r="AN22" i="6"/>
  <c r="AM22" i="6"/>
  <c r="AL22" i="6"/>
  <c r="AK22" i="6"/>
  <c r="AJ22" i="6"/>
  <c r="AI22" i="6"/>
  <c r="AH22" i="6"/>
  <c r="AG22" i="6"/>
  <c r="AF22" i="6"/>
  <c r="AE22" i="6"/>
  <c r="AD22" i="6"/>
  <c r="AC22" i="6"/>
  <c r="AB22" i="6"/>
  <c r="AA22" i="6"/>
  <c r="Z22" i="6"/>
  <c r="Y22" i="6"/>
  <c r="X22" i="6"/>
  <c r="W22" i="6"/>
  <c r="V22" i="6"/>
  <c r="U22" i="6"/>
  <c r="K22" i="6" s="1"/>
  <c r="L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L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L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L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L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L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L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L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L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L9" i="6"/>
  <c r="AT9" i="6"/>
  <c r="AS9" i="6"/>
  <c r="AR9" i="6"/>
  <c r="AQ9" i="6"/>
  <c r="AP9" i="6"/>
  <c r="AO9" i="6"/>
  <c r="AN9" i="6"/>
  <c r="AM9" i="6"/>
  <c r="AL9" i="6"/>
  <c r="AK9" i="6"/>
  <c r="AJ9" i="6"/>
  <c r="AI9" i="6"/>
  <c r="AH9" i="6"/>
  <c r="AG9" i="6"/>
  <c r="AF9" i="6"/>
  <c r="AE9" i="6"/>
  <c r="AD9" i="6"/>
  <c r="AC9" i="6"/>
  <c r="AB9" i="6"/>
  <c r="AA9" i="6"/>
  <c r="Z9" i="6"/>
  <c r="Y9" i="6"/>
  <c r="X9" i="6"/>
  <c r="W9" i="6"/>
  <c r="V9" i="6"/>
  <c r="U9" i="6"/>
  <c r="L8" i="6"/>
  <c r="AT8" i="6"/>
  <c r="AS8" i="6"/>
  <c r="AR8" i="6"/>
  <c r="AQ8" i="6"/>
  <c r="AP8" i="6"/>
  <c r="AO8" i="6"/>
  <c r="AN8" i="6"/>
  <c r="AM8" i="6"/>
  <c r="AL8" i="6"/>
  <c r="AK8" i="6"/>
  <c r="AJ8" i="6"/>
  <c r="AI8" i="6"/>
  <c r="AH8" i="6"/>
  <c r="AG8" i="6"/>
  <c r="AF8" i="6"/>
  <c r="AE8" i="6"/>
  <c r="AD8" i="6"/>
  <c r="AC8" i="6"/>
  <c r="AB8" i="6"/>
  <c r="AA8" i="6"/>
  <c r="Z8" i="6"/>
  <c r="Y8" i="6"/>
  <c r="X8" i="6"/>
  <c r="W8" i="6"/>
  <c r="V8" i="6"/>
  <c r="U8" i="6"/>
  <c r="K8" i="6" s="1"/>
  <c r="L7" i="6"/>
  <c r="AT7" i="6"/>
  <c r="AS7" i="6"/>
  <c r="AR7" i="6"/>
  <c r="AQ7" i="6"/>
  <c r="AP7" i="6"/>
  <c r="AO7" i="6"/>
  <c r="AN7" i="6"/>
  <c r="AM7" i="6"/>
  <c r="AL7" i="6"/>
  <c r="AK7" i="6"/>
  <c r="AJ7" i="6"/>
  <c r="AI7" i="6"/>
  <c r="AH7" i="6"/>
  <c r="AG7" i="6"/>
  <c r="AF7" i="6"/>
  <c r="AE7" i="6"/>
  <c r="AD7" i="6"/>
  <c r="AC7" i="6"/>
  <c r="AB7" i="6"/>
  <c r="AA7" i="6"/>
  <c r="Z7" i="6"/>
  <c r="Y7" i="6"/>
  <c r="X7" i="6"/>
  <c r="W7" i="6"/>
  <c r="V7" i="6"/>
  <c r="U7" i="6"/>
  <c r="L6" i="6"/>
  <c r="AT6" i="6"/>
  <c r="AS6" i="6"/>
  <c r="AR6" i="6"/>
  <c r="AQ6" i="6"/>
  <c r="AP6" i="6"/>
  <c r="AO6" i="6"/>
  <c r="AN6" i="6"/>
  <c r="AM6" i="6"/>
  <c r="AL6" i="6"/>
  <c r="AK6" i="6"/>
  <c r="AJ6" i="6"/>
  <c r="AI6" i="6"/>
  <c r="AH6" i="6"/>
  <c r="AG6" i="6"/>
  <c r="AF6" i="6"/>
  <c r="AE6" i="6"/>
  <c r="AD6" i="6"/>
  <c r="AC6" i="6"/>
  <c r="AB6" i="6"/>
  <c r="AA6" i="6"/>
  <c r="Z6" i="6"/>
  <c r="Y6" i="6"/>
  <c r="X6" i="6"/>
  <c r="W6" i="6"/>
  <c r="V6" i="6"/>
  <c r="U6" i="6"/>
  <c r="L5" i="6"/>
  <c r="AT5" i="6"/>
  <c r="AS5" i="6"/>
  <c r="AR5" i="6"/>
  <c r="AQ5" i="6"/>
  <c r="AP5" i="6"/>
  <c r="AO5" i="6"/>
  <c r="AN5" i="6"/>
  <c r="AM5" i="6"/>
  <c r="AL5" i="6"/>
  <c r="AK5" i="6"/>
  <c r="AJ5" i="6"/>
  <c r="AI5" i="6"/>
  <c r="AH5" i="6"/>
  <c r="AG5" i="6"/>
  <c r="AF5" i="6"/>
  <c r="AE5" i="6"/>
  <c r="AD5" i="6"/>
  <c r="AC5" i="6"/>
  <c r="AB5" i="6"/>
  <c r="AA5" i="6"/>
  <c r="Z5" i="6"/>
  <c r="Y5" i="6"/>
  <c r="X5" i="6"/>
  <c r="W5" i="6"/>
  <c r="V5" i="6"/>
  <c r="U5" i="6"/>
  <c r="H33" i="4"/>
  <c r="H32" i="4"/>
  <c r="H31" i="4"/>
  <c r="H30" i="4"/>
  <c r="H29" i="4"/>
  <c r="H28" i="4"/>
  <c r="H27" i="4"/>
  <c r="H26" i="4"/>
  <c r="D28" i="1"/>
  <c r="D24" i="1"/>
  <c r="D27" i="1"/>
  <c r="L25" i="6" l="1"/>
  <c r="K37" i="6"/>
  <c r="K41" i="6" s="1"/>
  <c r="L41" i="6"/>
  <c r="K30" i="6"/>
  <c r="K25" i="6"/>
  <c r="H34" i="4"/>
  <c r="D26" i="1" s="1"/>
  <c r="D29" i="1" s="1"/>
  <c r="I30" i="1"/>
  <c r="L49" i="6"/>
  <c r="L17" i="6"/>
  <c r="L33" i="6"/>
  <c r="L50" i="6" l="1"/>
  <c r="B50" i="6"/>
  <c r="D32" i="1"/>
  <c r="I31" i="1" s="1"/>
  <c r="I33" i="1" s="1"/>
  <c r="K33" i="6"/>
  <c r="K17" i="6"/>
  <c r="K50" i="6" s="1"/>
  <c r="I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D9" authorId="0" shapeId="0" xr:uid="{00000000-0006-0000-0000-000001000000}">
      <text>
        <r>
          <rPr>
            <sz val="9"/>
            <color indexed="81"/>
            <rFont val="Tahoma"/>
            <family val="2"/>
          </rPr>
          <t xml:space="preserve">Enter cash amount into this cell.  The other cell values on this page will flow through automatically from the subsequent tabs in this spreadsheet.  To select a tab, click the tab at the bottom of the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H19" authorId="0" shapeId="0" xr:uid="{BB5750D5-9FD6-4D5C-9AA1-1128BE8A057F}">
      <text>
        <r>
          <rPr>
            <sz val="9"/>
            <color indexed="81"/>
            <rFont val="Tahoma"/>
            <family val="2"/>
          </rPr>
          <t>Type a description or payee in the first column, then enter the dollar amount in the corresponding "day" column.</t>
        </r>
      </text>
    </comment>
    <comment ref="A29" authorId="0" shapeId="0" xr:uid="{3B4AC3DD-BBA9-4C8A-8345-CB1674313CAC}">
      <text>
        <r>
          <rPr>
            <sz val="9"/>
            <color indexed="81"/>
            <rFont val="Tahoma"/>
            <family val="2"/>
          </rPr>
          <t>If you need additional rows, select rows 29 and 35 to the left by clicking on "29" and dragging down to "35".  Then right-click "29" and select "Unhide".</t>
        </r>
      </text>
    </comment>
    <comment ref="H38" authorId="0" shapeId="0" xr:uid="{4235E4A6-DE8A-4B76-AEB3-123D6EEB4E30}">
      <text>
        <r>
          <rPr>
            <sz val="9"/>
            <color indexed="81"/>
            <rFont val="Tahoma"/>
            <family val="2"/>
          </rPr>
          <t>Enter a description in the first column, then enter # Units and $/Unit.</t>
        </r>
      </text>
    </comment>
    <comment ref="A48" authorId="0" shapeId="0" xr:uid="{275011E1-B6C7-42A6-94DF-75EF07876858}">
      <text>
        <r>
          <rPr>
            <sz val="9"/>
            <color indexed="81"/>
            <rFont val="Tahoma"/>
            <family val="2"/>
          </rPr>
          <t>If you need additional rows, select rows 48 and 54 to the left by clicking on "48" and dragging down to "54".  Then right-click "48" and select "Unhide".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A29" authorId="0" shapeId="0" xr:uid="{9B5A2636-68A0-40EB-8DA4-E0AE50108AEA}">
      <text>
        <r>
          <rPr>
            <sz val="9"/>
            <color indexed="81"/>
            <rFont val="Tahoma"/>
            <family val="2"/>
          </rPr>
          <t>If you need additional rows, select rows 29 and 40 to the left by clicking on "29" and dragging down to "40".  Then right-click "40" and select "Unhide".</t>
        </r>
      </text>
    </comment>
    <comment ref="A56" authorId="0" shapeId="0" xr:uid="{00000000-0006-0000-0200-000001000000}">
      <text>
        <r>
          <rPr>
            <sz val="9"/>
            <color indexed="81"/>
            <rFont val="Tahoma"/>
            <family val="2"/>
          </rPr>
          <t>If you need additional rows, select rows 56 and 71 to the left by clicking on "56" and dragging down to "71".  Then right-click "56" and select "Unhide".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H24" authorId="0" shapeId="0" xr:uid="{00000000-0006-0000-0300-000001000000}">
      <text>
        <r>
          <rPr>
            <sz val="9"/>
            <color indexed="81"/>
            <rFont val="Tahoma"/>
            <family val="2"/>
          </rPr>
          <t>Input Total Acres and $/Acre to display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K4" authorId="0" shapeId="0" xr:uid="{00000000-0006-0000-0500-000001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4" authorId="0" shapeId="0" xr:uid="{00000000-0006-0000-0500-000002000000}">
      <text>
        <r>
          <rPr>
            <sz val="9"/>
            <color indexed="81"/>
            <rFont val="Tahoma"/>
            <family val="2"/>
          </rPr>
          <t>Enter Pmt Amount and Pmts/Yr to the left to display P&amp;I Payments</t>
        </r>
      </text>
    </comment>
    <comment ref="P5" authorId="0" shapeId="0" xr:uid="{00000000-0006-0000-0500-000003000000}">
      <text>
        <r>
          <rPr>
            <sz val="9"/>
            <color indexed="81"/>
            <rFont val="Tahoma"/>
            <family val="2"/>
          </rPr>
          <t xml:space="preserve">These tables can be used to calculate payment amounts or number of payments by entering the needed information. </t>
        </r>
      </text>
    </comment>
    <comment ref="K19" authorId="0" shapeId="0" xr:uid="{00000000-0006-0000-0500-000004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19" authorId="0" shapeId="0" xr:uid="{00000000-0006-0000-0500-000005000000}">
      <text>
        <r>
          <rPr>
            <sz val="9"/>
            <color indexed="81"/>
            <rFont val="Tahoma"/>
            <family val="2"/>
          </rPr>
          <t>Enter Pmt Amount and Pmts/Yr to the left to display P&amp;I Payments</t>
        </r>
      </text>
    </comment>
    <comment ref="P19" authorId="0" shapeId="0" xr:uid="{00000000-0006-0000-0500-000006000000}">
      <text>
        <r>
          <rPr>
            <sz val="9"/>
            <color indexed="81"/>
            <rFont val="Tahoma"/>
            <family val="2"/>
          </rPr>
          <t xml:space="preserve">These tables can be used to calculate payment amounts or number of payments by entering the needed information. </t>
        </r>
      </text>
    </comment>
    <comment ref="K27" authorId="0" shapeId="0" xr:uid="{00000000-0006-0000-0500-000007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27" authorId="0" shapeId="0" xr:uid="{00000000-0006-0000-0500-000008000000}">
      <text>
        <r>
          <rPr>
            <sz val="9"/>
            <color indexed="81"/>
            <rFont val="Tahoma"/>
            <family val="2"/>
          </rPr>
          <t>Enter Pmt Amount and Pmts/Yr to the left to display P&amp;I Payments</t>
        </r>
      </text>
    </comment>
    <comment ref="K35" authorId="0" shapeId="0" xr:uid="{00000000-0006-0000-0500-000009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35" authorId="0" shapeId="0" xr:uid="{00000000-0006-0000-0500-00000A000000}">
      <text>
        <r>
          <rPr>
            <sz val="9"/>
            <color indexed="81"/>
            <rFont val="Tahoma"/>
            <family val="2"/>
          </rPr>
          <t>Enter Pmt Amount and Pmts/Yr to the left to display P&amp;I Payments</t>
        </r>
      </text>
    </comment>
    <comment ref="K43" authorId="0" shapeId="0" xr:uid="{00000000-0006-0000-0500-00000B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43" authorId="0" shapeId="0" xr:uid="{00000000-0006-0000-0500-00000C000000}">
      <text>
        <r>
          <rPr>
            <sz val="9"/>
            <color indexed="81"/>
            <rFont val="Tahoma"/>
            <family val="2"/>
          </rPr>
          <t>Enter Pmt Amount and Pmts/Yr to the left to display P&amp;I Payments</t>
        </r>
      </text>
    </comment>
  </commentList>
</comments>
</file>

<file path=xl/sharedStrings.xml><?xml version="1.0" encoding="utf-8"?>
<sst xmlns="http://schemas.openxmlformats.org/spreadsheetml/2006/main" count="285" uniqueCount="166">
  <si>
    <t>Commercial Balance Sheet</t>
  </si>
  <si>
    <t>How to use this spreadsheet:</t>
  </si>
  <si>
    <t>Name:</t>
  </si>
  <si>
    <t>To:</t>
  </si>
  <si>
    <t>First National Bank</t>
  </si>
  <si>
    <t xml:space="preserve">This balance sheet can be printed and filled out with a pen or pencil, or values can be entered directly into the Excel document by typing in the cells.  
If you choose to fill out the balance sheet with pen or pencil, be sure to print and fill out each tab at the bottom of the document.  
To enter the information on your computer, use the appropriate pages by selecting the tabs at the bottom left of the document.  The information you enter on subsequent tabs will total and flow through to this page automatically.  </t>
  </si>
  <si>
    <t>Address:</t>
  </si>
  <si>
    <t>Date:</t>
  </si>
  <si>
    <r>
      <t xml:space="preserve">Currrent Assets </t>
    </r>
    <r>
      <rPr>
        <b/>
        <i/>
        <u/>
        <sz val="12"/>
        <rFont val="Times New Roman"/>
        <family val="1"/>
      </rPr>
      <t>(Page 2)</t>
    </r>
  </si>
  <si>
    <r>
      <t xml:space="preserve">Current Liabilities </t>
    </r>
    <r>
      <rPr>
        <b/>
        <i/>
        <u/>
        <sz val="12"/>
        <rFont val="Times New Roman"/>
        <family val="1"/>
      </rPr>
      <t>(Page 5)</t>
    </r>
  </si>
  <si>
    <t>Cash &amp; Equivalents</t>
  </si>
  <si>
    <t>$</t>
  </si>
  <si>
    <t>Accounts Payable</t>
  </si>
  <si>
    <t>Marketable Bonds &amp; Stocks</t>
  </si>
  <si>
    <t>Taxes Payable</t>
  </si>
  <si>
    <t>Accounts Receivable</t>
  </si>
  <si>
    <t>Operating Loans</t>
  </si>
  <si>
    <t>Inventory</t>
  </si>
  <si>
    <t>Notes Due in the next 12 Months</t>
  </si>
  <si>
    <t>Prepaid Expense &amp; Supplies</t>
  </si>
  <si>
    <t>Current Portion of Term Debt</t>
  </si>
  <si>
    <t>Other Current Assets</t>
  </si>
  <si>
    <t>Credit Card Balances</t>
  </si>
  <si>
    <t>Accrued Interest</t>
  </si>
  <si>
    <t>Other Current Debts</t>
  </si>
  <si>
    <t xml:space="preserve">Total Current Assets </t>
  </si>
  <si>
    <t>Total Current Liabilities</t>
  </si>
  <si>
    <r>
      <t>Intermediate Assets</t>
    </r>
    <r>
      <rPr>
        <b/>
        <i/>
        <u/>
        <sz val="12"/>
        <rFont val="Times New Roman"/>
        <family val="1"/>
      </rPr>
      <t xml:space="preserve"> (Pages 3 &amp; 4)</t>
    </r>
  </si>
  <si>
    <r>
      <t xml:space="preserve">Intermediate Liabilities </t>
    </r>
    <r>
      <rPr>
        <b/>
        <i/>
        <u/>
        <sz val="12"/>
        <rFont val="Times New Roman"/>
        <family val="1"/>
      </rPr>
      <t>(Page 6)</t>
    </r>
  </si>
  <si>
    <t>Machinery &amp; Equipment</t>
  </si>
  <si>
    <t>Equipment Loans</t>
  </si>
  <si>
    <t>Titled Vehicles</t>
  </si>
  <si>
    <t>Other Intermediate Term Debt</t>
  </si>
  <si>
    <t>Notes Receivable</t>
  </si>
  <si>
    <t>Not Readily Mkt. Bonds &amp; Stocks (include IRA's)</t>
  </si>
  <si>
    <t>Other Intermediate Assets</t>
  </si>
  <si>
    <t>Total Intermediate Assets</t>
  </si>
  <si>
    <t>Total Intermediate Liabilities</t>
  </si>
  <si>
    <r>
      <t>Long Term Assets</t>
    </r>
    <r>
      <rPr>
        <b/>
        <i/>
        <u/>
        <sz val="12"/>
        <rFont val="Times New Roman"/>
        <family val="1"/>
      </rPr>
      <t xml:space="preserve"> (Page 4)</t>
    </r>
  </si>
  <si>
    <r>
      <t xml:space="preserve">Long Term Liabilities </t>
    </r>
    <r>
      <rPr>
        <b/>
        <i/>
        <u/>
        <sz val="12"/>
        <rFont val="Times New Roman"/>
        <family val="1"/>
      </rPr>
      <t>(Page 6)</t>
    </r>
  </si>
  <si>
    <t>Farm Real Estate Owned</t>
  </si>
  <si>
    <t>Farm Real Estate Mortgages</t>
  </si>
  <si>
    <t>Non-Farm Real Estate</t>
  </si>
  <si>
    <t>Non-Farm Real Estate Mortgages (include Residence)</t>
  </si>
  <si>
    <t>Other Long Term Assets</t>
  </si>
  <si>
    <t>Other Long Term Liabilities</t>
  </si>
  <si>
    <t>Total Long Term Assets</t>
  </si>
  <si>
    <t>Total Long Term Liabilities</t>
  </si>
  <si>
    <t>Total Liabilities</t>
  </si>
  <si>
    <t>NET WORTH</t>
  </si>
  <si>
    <t>Total Assets</t>
  </si>
  <si>
    <t>Total Liabilities and Net Worth</t>
  </si>
  <si>
    <t>Owner Equity %</t>
  </si>
  <si>
    <t xml:space="preserve">The information contained in this statement is provided for the purpose of obtaining or maintaining credit with First National Bank, on behalf of the undersigned.  I/WE warrant that the provided information is true and complete and will be deemed to be true and correct until the bank receives written notice otherwise.  I/WE hereby authorize First National Bank to make all inquiries deemed necessary to verify the accuracy of the statements made herein, and to determine my/our creditworthiness.  The Bank is authorized to answer questions about its credit experience with me/us.  I/WE acknowledge receipt of a copy of this instrument.  </t>
  </si>
  <si>
    <t>Signature:</t>
  </si>
  <si>
    <t>Pg 1</t>
  </si>
  <si>
    <t>Balance Sheet Schedules Input - Current Assets</t>
  </si>
  <si>
    <t>Type of Investment</t>
  </si>
  <si>
    <t>Purch. Price</t>
  </si>
  <si>
    <t>Value</t>
  </si>
  <si>
    <t>If you need more rows:</t>
  </si>
  <si>
    <t xml:space="preserve">Additional rows can be unhidden or inserted if you need more room for your information.  To display the hidden rows, select the row above and below the rows you wish to unhide.  Right-click your selection, and click "Unhide".  Attach additional sheets if necessary. </t>
  </si>
  <si>
    <t>Total Marketable Bonds &amp; Stocks</t>
  </si>
  <si>
    <t>0-30 days</t>
  </si>
  <si>
    <t>31-60 days</t>
  </si>
  <si>
    <t>61-90 days</t>
  </si>
  <si>
    <t>90+ days</t>
  </si>
  <si>
    <t>Total A/R</t>
  </si>
  <si>
    <t>Total Accounts Receivable</t>
  </si>
  <si>
    <t>Where Stored</t>
  </si>
  <si>
    <t>Unit Type</t>
  </si>
  <si>
    <t># Units</t>
  </si>
  <si>
    <t>$/Unit</t>
  </si>
  <si>
    <t>Total Inventory</t>
  </si>
  <si>
    <t>Total Prepaid Expense &amp; Supplies</t>
  </si>
  <si>
    <t>Total Other Current Assets</t>
  </si>
  <si>
    <t xml:space="preserve"> </t>
  </si>
  <si>
    <t>Pg 2</t>
  </si>
  <si>
    <t>Balance Sheet Input Schedules - Machinery &amp; Equipment</t>
  </si>
  <si>
    <t>Qty</t>
  </si>
  <si>
    <t>Condition</t>
  </si>
  <si>
    <t>Year</t>
  </si>
  <si>
    <t>Serial #</t>
  </si>
  <si>
    <t xml:space="preserve">Additional rows can be unhidden if you need more room for your information.  To display the hidden rows, select the row above and below the rows you wish to unhide.  Right-click your selection, and click "Unhide".  Attach additional sheets if necessary. </t>
  </si>
  <si>
    <t>Total Machinery &amp; Equipment</t>
  </si>
  <si>
    <t>Make</t>
  </si>
  <si>
    <t>Model</t>
  </si>
  <si>
    <t>VIN #</t>
  </si>
  <si>
    <t>Total Vehicles</t>
  </si>
  <si>
    <t>Pg 3</t>
  </si>
  <si>
    <t>Balance Sheet Schedules Input - Intermediate &amp; Long Term Assets</t>
  </si>
  <si>
    <t>Not Readily Mkt. Bonds &amp; Stocks</t>
  </si>
  <si>
    <t>Total Notes Receivable</t>
  </si>
  <si>
    <t>Total Intermediate Bonds &amp; Stocks</t>
  </si>
  <si>
    <t>Total Other Intermediate Assets</t>
  </si>
  <si>
    <t>Total Other Long Term Assets</t>
  </si>
  <si>
    <t>Improvements</t>
  </si>
  <si>
    <t>Total Acres</t>
  </si>
  <si>
    <t>$/Acre</t>
  </si>
  <si>
    <t>Total Farm Real Estate</t>
  </si>
  <si>
    <t>Yr Pur'd</t>
  </si>
  <si>
    <t>Total Non-Farm Real Estate</t>
  </si>
  <si>
    <t>Pg 4</t>
  </si>
  <si>
    <t>Balance Sheet Schedules Input - Current Liabilities</t>
  </si>
  <si>
    <t>Accounts Payables</t>
  </si>
  <si>
    <t>Total Accounts Payable</t>
  </si>
  <si>
    <t>Total Taxes Payable</t>
  </si>
  <si>
    <t>Lender</t>
  </si>
  <si>
    <t>% Rate</t>
  </si>
  <si>
    <t>Maturity Dt</t>
  </si>
  <si>
    <t>Accrued Int</t>
  </si>
  <si>
    <t>Prin Balance</t>
  </si>
  <si>
    <t>Total Operating Loans</t>
  </si>
  <si>
    <t>Notes Due in the next 12 mos.</t>
  </si>
  <si>
    <t>Purpose</t>
  </si>
  <si>
    <t>Due Date</t>
  </si>
  <si>
    <t>Total Current Notes Payable</t>
  </si>
  <si>
    <t>Credit Cards</t>
  </si>
  <si>
    <t>Payment Amt</t>
  </si>
  <si>
    <t>Total Credit Card Debt</t>
  </si>
  <si>
    <t>Description</t>
  </si>
  <si>
    <t>Total Other Current Debts</t>
  </si>
  <si>
    <t>Pg 5</t>
  </si>
  <si>
    <t>Balance Sheet Schedules Input - Intermediate &amp; Long Term Liabilities</t>
  </si>
  <si>
    <t>Equipment Loans/Purpose</t>
  </si>
  <si>
    <t>Next Pmt Due</t>
  </si>
  <si>
    <t>Pmt
Amount</t>
  </si>
  <si>
    <t>Pmts/Yr</t>
  </si>
  <si>
    <t>Current
Portion</t>
  </si>
  <si>
    <t>Accrued
Interest</t>
  </si>
  <si>
    <t>Principal
Balance</t>
  </si>
  <si>
    <t>Current Portion Term Debt</t>
  </si>
  <si>
    <t>P&amp;I Payments</t>
  </si>
  <si>
    <t>Loan Amt.</t>
  </si>
  <si>
    <t>Interest</t>
  </si>
  <si>
    <t>Frequency</t>
  </si>
  <si>
    <t>Term</t>
  </si>
  <si>
    <t>Pmts</t>
  </si>
  <si>
    <t>Monthly</t>
  </si>
  <si>
    <t>/Mo.</t>
  </si>
  <si>
    <t>Semi-monthly</t>
  </si>
  <si>
    <t>Twice a mo.</t>
  </si>
  <si>
    <t># Pmts.</t>
  </si>
  <si>
    <t>Payment Amt.</t>
  </si>
  <si>
    <t>Annual</t>
  </si>
  <si>
    <t>Once a year</t>
  </si>
  <si>
    <t>Semi-Annual</t>
  </si>
  <si>
    <t>Twice a year</t>
  </si>
  <si>
    <t>-or-</t>
  </si>
  <si>
    <t>Quarterly</t>
  </si>
  <si>
    <t xml:space="preserve">Every 3 mos. </t>
  </si>
  <si>
    <t>Bi-weekly</t>
  </si>
  <si>
    <t>Every 2 weeks</t>
  </si>
  <si>
    <t>Total Equipment Debt</t>
  </si>
  <si>
    <t>Other Intermediate
Liabilities</t>
  </si>
  <si>
    <t>Pmt Dt</t>
  </si>
  <si>
    <t>Total Other Intermediate Debt</t>
  </si>
  <si>
    <t>Farm Real Estate
Mortgages</t>
  </si>
  <si>
    <t>Total Farm Real Estate Debt</t>
  </si>
  <si>
    <t>Non-Farm Real Estate
Mortgages</t>
  </si>
  <si>
    <t>Total Non-Farm Real Estate Debt</t>
  </si>
  <si>
    <t>Other Long-Term
Liabilities</t>
  </si>
  <si>
    <t>Total Other Long-Term Debt</t>
  </si>
  <si>
    <t>Total Yearly P&amp;I Payments:</t>
  </si>
  <si>
    <t>Totals</t>
  </si>
  <si>
    <t>Pg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</si>
</sst>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quot;$&quot;#,##0"/>
    <numFmt numFmtId="166" formatCode="m/d/yy;@"/>
    <numFmt numFmtId="167" formatCode="0.0"/>
  </numFmts>
  <fonts count="30" x14ac:knownFonts="1">
    <font>
      <sz val="11"/>
      <color theme="1"/>
      <name val="Calibri"/>
      <family val="2"/>
      <scheme val="minor"/>
    </font>
    <font>
      <sz val="10"/>
      <name val="Arial"/>
      <family val="2"/>
    </font>
    <font>
      <sz val="12"/>
      <name val="Times New Roman"/>
      <family val="1"/>
    </font>
    <font>
      <sz val="10"/>
      <name val="Times New Roman"/>
      <family val="1"/>
    </font>
    <font>
      <u/>
      <sz val="10"/>
      <color theme="10"/>
      <name val="Arial"/>
      <family val="2"/>
    </font>
    <font>
      <b/>
      <u/>
      <sz val="10"/>
      <color theme="10"/>
      <name val="Arial"/>
      <family val="2"/>
    </font>
    <font>
      <b/>
      <sz val="12"/>
      <name val="Times New Roman"/>
      <family val="1"/>
    </font>
    <font>
      <sz val="12"/>
      <color rgb="FF0070C0"/>
      <name val="Times New Roman"/>
      <family val="1"/>
    </font>
    <font>
      <b/>
      <u/>
      <sz val="12"/>
      <name val="Times New Roman"/>
      <family val="1"/>
    </font>
    <font>
      <b/>
      <i/>
      <u/>
      <sz val="12"/>
      <name val="Times New Roman"/>
      <family val="1"/>
    </font>
    <font>
      <sz val="12"/>
      <color theme="1"/>
      <name val="Times New Roman"/>
      <family val="1"/>
    </font>
    <font>
      <b/>
      <sz val="12"/>
      <color rgb="FF0070C0"/>
      <name val="Times New Roman"/>
      <family val="1"/>
    </font>
    <font>
      <sz val="11"/>
      <name val="Times New Roman"/>
      <family val="1"/>
    </font>
    <font>
      <b/>
      <i/>
      <sz val="12"/>
      <name val="Times New Roman"/>
      <family val="1"/>
    </font>
    <font>
      <u/>
      <sz val="12"/>
      <name val="Times New Roman"/>
      <family val="1"/>
    </font>
    <font>
      <b/>
      <u/>
      <sz val="13"/>
      <name val="Times New Roman"/>
      <family val="1"/>
    </font>
    <font>
      <b/>
      <sz val="12"/>
      <color theme="1"/>
      <name val="Times New Roman"/>
      <family val="1"/>
    </font>
    <font>
      <u/>
      <sz val="10"/>
      <name val="Arial"/>
      <family val="2"/>
    </font>
    <font>
      <sz val="12"/>
      <name val="Arial"/>
      <family val="2"/>
    </font>
    <font>
      <u/>
      <sz val="10"/>
      <name val="Times New Roman"/>
      <family val="1"/>
    </font>
    <font>
      <sz val="9"/>
      <name val="Times New Roman"/>
      <family val="1"/>
    </font>
    <font>
      <sz val="11"/>
      <color theme="1"/>
      <name val="Calibri"/>
      <family val="2"/>
      <scheme val="minor"/>
    </font>
    <font>
      <sz val="10"/>
      <color theme="1"/>
      <name val="Calibri"/>
      <family val="2"/>
      <scheme val="minor"/>
    </font>
    <font>
      <sz val="10"/>
      <color rgb="FF0070C0"/>
      <name val="Calibri"/>
      <family val="2"/>
      <scheme val="minor"/>
    </font>
    <font>
      <sz val="10"/>
      <name val="Calibri Light"/>
      <family val="2"/>
      <scheme val="major"/>
    </font>
    <font>
      <u/>
      <sz val="10"/>
      <color theme="1"/>
      <name val="Calibri"/>
      <family val="2"/>
      <scheme val="minor"/>
    </font>
    <font>
      <sz val="10"/>
      <name val="Calibri"/>
      <family val="2"/>
      <scheme val="minor"/>
    </font>
    <font>
      <sz val="9"/>
      <color indexed="81"/>
      <name val="Tahoma"/>
      <family val="2"/>
    </font>
    <font>
      <b/>
      <sz val="14"/>
      <name val="Times New Roman"/>
      <family val="1"/>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3743705557422"/>
        <bgColor indexed="64"/>
      </patternFill>
    </fill>
    <fill>
      <patternFill patternType="solid">
        <fgColor theme="7" tint="0.79998168889431442"/>
        <bgColor indexed="64"/>
      </patternFill>
    </fill>
  </fills>
  <borders count="24">
    <border>
      <left/>
      <right/>
      <top/>
      <bottom/>
      <diagonal/>
    </border>
    <border>
      <left/>
      <right/>
      <top style="double">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7">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 fillId="0" borderId="0"/>
    <xf numFmtId="0" fontId="1" fillId="0" borderId="0"/>
    <xf numFmtId="9" fontId="1" fillId="0" borderId="0" applyFont="0" applyFill="0" applyBorder="0" applyAlignment="0" applyProtection="0"/>
    <xf numFmtId="0" fontId="21" fillId="0" borderId="0"/>
  </cellStyleXfs>
  <cellXfs count="287">
    <xf numFmtId="0" fontId="0" fillId="0" borderId="0" xfId="0"/>
    <xf numFmtId="0" fontId="2" fillId="2" borderId="1" xfId="3" applyFont="1" applyFill="1" applyBorder="1"/>
    <xf numFmtId="0" fontId="3" fillId="2" borderId="1" xfId="3" applyFont="1" applyFill="1" applyBorder="1" applyAlignment="1">
      <alignment horizontal="right" vertical="center"/>
    </xf>
    <xf numFmtId="0" fontId="2" fillId="0" borderId="0" xfId="3" applyFont="1"/>
    <xf numFmtId="0" fontId="2" fillId="2" borderId="2" xfId="3" applyFont="1" applyFill="1" applyBorder="1"/>
    <xf numFmtId="0" fontId="2" fillId="2" borderId="0" xfId="3" applyFont="1" applyFill="1"/>
    <xf numFmtId="0" fontId="6" fillId="2" borderId="0" xfId="3" applyFont="1" applyFill="1"/>
    <xf numFmtId="0" fontId="1" fillId="2" borderId="0" xfId="3" applyFill="1"/>
    <xf numFmtId="0" fontId="2" fillId="2" borderId="0" xfId="3" applyFont="1" applyFill="1" applyAlignment="1" applyProtection="1">
      <alignment vertical="center"/>
      <protection locked="0"/>
    </xf>
    <xf numFmtId="0" fontId="2" fillId="2" borderId="0" xfId="3" applyFont="1" applyFill="1" applyAlignment="1">
      <alignment vertical="center"/>
    </xf>
    <xf numFmtId="0" fontId="2" fillId="0" borderId="0" xfId="3" applyFont="1" applyAlignment="1">
      <alignment vertical="center"/>
    </xf>
    <xf numFmtId="5" fontId="7" fillId="2" borderId="0" xfId="3" applyNumberFormat="1" applyFont="1" applyFill="1" applyAlignment="1" applyProtection="1">
      <alignment vertical="center"/>
      <protection locked="0"/>
    </xf>
    <xf numFmtId="0" fontId="6" fillId="2" borderId="0" xfId="3" applyFont="1" applyFill="1" applyProtection="1">
      <protection locked="0"/>
    </xf>
    <xf numFmtId="0" fontId="2" fillId="2" borderId="0" xfId="3" applyFont="1" applyFill="1" applyProtection="1">
      <protection locked="0"/>
    </xf>
    <xf numFmtId="5" fontId="7" fillId="2" borderId="0" xfId="3" applyNumberFormat="1" applyFont="1" applyFill="1" applyProtection="1">
      <protection locked="0"/>
    </xf>
    <xf numFmtId="0" fontId="7" fillId="2" borderId="0" xfId="3" applyFont="1" applyFill="1"/>
    <xf numFmtId="0" fontId="2" fillId="2" borderId="0" xfId="3" applyFont="1" applyFill="1" applyAlignment="1">
      <alignment horizontal="centerContinuous"/>
    </xf>
    <xf numFmtId="0" fontId="13" fillId="2" borderId="0" xfId="3" applyFont="1" applyFill="1" applyAlignment="1">
      <alignment horizontal="centerContinuous"/>
    </xf>
    <xf numFmtId="0" fontId="2" fillId="0" borderId="0" xfId="3" applyFont="1" applyFill="1" applyProtection="1">
      <protection locked="0"/>
    </xf>
    <xf numFmtId="0" fontId="2" fillId="0" borderId="0" xfId="3" applyFont="1" applyProtection="1">
      <protection locked="0"/>
    </xf>
    <xf numFmtId="0" fontId="5" fillId="0" borderId="0" xfId="2" applyNumberFormat="1" applyFont="1" applyAlignment="1">
      <alignment vertical="top"/>
    </xf>
    <xf numFmtId="5" fontId="7" fillId="0" borderId="3" xfId="3" applyNumberFormat="1" applyFont="1" applyBorder="1" applyAlignment="1" applyProtection="1">
      <alignment shrinkToFit="1"/>
      <protection locked="0"/>
    </xf>
    <xf numFmtId="5" fontId="7" fillId="0" borderId="4" xfId="3" applyNumberFormat="1" applyFont="1" applyBorder="1" applyAlignment="1" applyProtection="1">
      <alignment shrinkToFit="1"/>
      <protection locked="0"/>
    </xf>
    <xf numFmtId="3" fontId="7" fillId="0" borderId="3" xfId="3" applyNumberFormat="1" applyFont="1" applyBorder="1" applyAlignment="1" applyProtection="1">
      <alignment horizontal="center" shrinkToFit="1"/>
      <protection locked="0"/>
    </xf>
    <xf numFmtId="164" fontId="7" fillId="0" borderId="3" xfId="1" applyNumberFormat="1" applyFont="1" applyBorder="1" applyAlignment="1" applyProtection="1">
      <alignment shrinkToFit="1"/>
      <protection locked="0"/>
    </xf>
    <xf numFmtId="5" fontId="7" fillId="0" borderId="3" xfId="3" applyNumberFormat="1" applyFont="1" applyBorder="1" applyAlignment="1" applyProtection="1">
      <alignment horizontal="right" shrinkToFit="1"/>
      <protection locked="0"/>
    </xf>
    <xf numFmtId="0" fontId="7" fillId="0" borderId="3" xfId="3" applyFont="1" applyBorder="1" applyAlignment="1" applyProtection="1">
      <alignment shrinkToFit="1"/>
      <protection locked="0"/>
    </xf>
    <xf numFmtId="0" fontId="3" fillId="0" borderId="0" xfId="3" applyFont="1" applyAlignment="1" applyProtection="1">
      <alignment vertical="top"/>
      <protection locked="0"/>
    </xf>
    <xf numFmtId="0" fontId="18" fillId="0" borderId="0" xfId="3" applyFont="1"/>
    <xf numFmtId="0" fontId="6" fillId="4" borderId="10" xfId="3" applyFont="1" applyFill="1" applyBorder="1" applyAlignment="1">
      <alignment horizontal="center"/>
    </xf>
    <xf numFmtId="0" fontId="18" fillId="2" borderId="0" xfId="3" applyFont="1" applyFill="1" applyAlignment="1">
      <alignment horizontal="center"/>
    </xf>
    <xf numFmtId="0" fontId="18" fillId="2" borderId="0" xfId="3" applyFont="1" applyFill="1"/>
    <xf numFmtId="0" fontId="2" fillId="0" borderId="0" xfId="3" applyFont="1" applyBorder="1" applyProtection="1">
      <protection locked="0"/>
    </xf>
    <xf numFmtId="0" fontId="18" fillId="0" borderId="0" xfId="3" applyFont="1" applyAlignment="1">
      <alignment horizontal="center"/>
    </xf>
    <xf numFmtId="1" fontId="7" fillId="0" borderId="3" xfId="3" applyNumberFormat="1" applyFont="1" applyBorder="1" applyAlignment="1" applyProtection="1">
      <alignment horizontal="center" shrinkToFit="1"/>
      <protection locked="0"/>
    </xf>
    <xf numFmtId="10" fontId="7" fillId="0" borderId="3" xfId="5" applyNumberFormat="1" applyFont="1" applyBorder="1" applyAlignment="1" applyProtection="1">
      <alignment horizontal="center" shrinkToFit="1"/>
      <protection locked="0"/>
    </xf>
    <xf numFmtId="14" fontId="7" fillId="0" borderId="3" xfId="5" applyNumberFormat="1" applyFont="1" applyBorder="1" applyAlignment="1" applyProtection="1">
      <alignment horizontal="center" shrinkToFit="1"/>
      <protection locked="0"/>
    </xf>
    <xf numFmtId="5" fontId="7" fillId="0" borderId="3" xfId="1" applyNumberFormat="1" applyFont="1" applyBorder="1" applyAlignment="1" applyProtection="1">
      <alignment shrinkToFit="1"/>
      <protection locked="0"/>
    </xf>
    <xf numFmtId="165" fontId="7" fillId="0" borderId="3" xfId="1" applyNumberFormat="1" applyFont="1" applyBorder="1" applyAlignment="1" applyProtection="1">
      <alignment horizontal="right" shrinkToFit="1"/>
      <protection locked="0"/>
    </xf>
    <xf numFmtId="0" fontId="2" fillId="2" borderId="7" xfId="3" applyFont="1" applyFill="1" applyBorder="1" applyAlignment="1" applyProtection="1">
      <alignment vertical="center"/>
      <protection locked="0"/>
    </xf>
    <xf numFmtId="0" fontId="1" fillId="2" borderId="7" xfId="3" applyFill="1" applyBorder="1" applyAlignment="1">
      <alignment vertical="center"/>
    </xf>
    <xf numFmtId="0" fontId="20" fillId="0" borderId="0" xfId="3" applyFont="1" applyAlignment="1" applyProtection="1">
      <alignment horizontal="center"/>
      <protection locked="0"/>
    </xf>
    <xf numFmtId="10" fontId="7" fillId="0" borderId="3" xfId="5" applyNumberFormat="1" applyFont="1" applyBorder="1" applyAlignment="1" applyProtection="1">
      <alignment shrinkToFit="1"/>
      <protection locked="0"/>
    </xf>
    <xf numFmtId="166" fontId="7" fillId="0" borderId="3" xfId="3" applyNumberFormat="1" applyFont="1" applyBorder="1" applyAlignment="1" applyProtection="1">
      <alignment horizontal="center" shrinkToFit="1"/>
      <protection locked="0"/>
    </xf>
    <xf numFmtId="165" fontId="7" fillId="0" borderId="3" xfId="3" applyNumberFormat="1" applyFont="1" applyBorder="1" applyAlignment="1" applyProtection="1">
      <alignment shrinkToFit="1"/>
      <protection locked="0"/>
    </xf>
    <xf numFmtId="8" fontId="20" fillId="0" borderId="0" xfId="3" quotePrefix="1" applyNumberFormat="1" applyFont="1" applyAlignment="1" applyProtection="1">
      <alignment shrinkToFit="1"/>
      <protection locked="0"/>
    </xf>
    <xf numFmtId="8" fontId="20" fillId="0" borderId="0" xfId="3" applyNumberFormat="1" applyFont="1" applyAlignment="1" applyProtection="1">
      <alignment shrinkToFit="1"/>
      <protection locked="0"/>
    </xf>
    <xf numFmtId="0" fontId="7" fillId="0" borderId="8" xfId="3" quotePrefix="1" applyFont="1" applyBorder="1" applyAlignment="1" applyProtection="1">
      <alignment horizontal="center" shrinkToFit="1"/>
      <protection locked="0"/>
    </xf>
    <xf numFmtId="0" fontId="2" fillId="0" borderId="3" xfId="3" applyFont="1" applyBorder="1" applyProtection="1">
      <protection locked="0"/>
    </xf>
    <xf numFmtId="0" fontId="16" fillId="2" borderId="7" xfId="3" applyFont="1" applyFill="1" applyBorder="1" applyAlignment="1" applyProtection="1">
      <alignment vertical="center"/>
      <protection locked="0"/>
    </xf>
    <xf numFmtId="0" fontId="8" fillId="0" borderId="0" xfId="3" applyFont="1" applyAlignment="1" applyProtection="1">
      <alignment horizontal="center"/>
      <protection locked="0"/>
    </xf>
    <xf numFmtId="0" fontId="21" fillId="0" borderId="0" xfId="6"/>
    <xf numFmtId="6" fontId="23" fillId="0" borderId="3" xfId="6" applyNumberFormat="1" applyFont="1" applyBorder="1" applyAlignment="1">
      <alignment horizontal="center"/>
    </xf>
    <xf numFmtId="10" fontId="23" fillId="0" borderId="3" xfId="6" applyNumberFormat="1" applyFont="1" applyBorder="1" applyAlignment="1">
      <alignment horizontal="center"/>
    </xf>
    <xf numFmtId="0" fontId="23" fillId="0" borderId="3" xfId="6" applyFont="1" applyBorder="1" applyAlignment="1">
      <alignment horizontal="center"/>
    </xf>
    <xf numFmtId="49" fontId="21" fillId="0" borderId="0" xfId="6" applyNumberFormat="1"/>
    <xf numFmtId="49" fontId="0" fillId="0" borderId="0" xfId="6" quotePrefix="1" applyNumberFormat="1" applyFont="1"/>
    <xf numFmtId="49" fontId="0" fillId="0" borderId="0" xfId="6" quotePrefix="1" applyNumberFormat="1" applyFont="1" applyAlignment="1"/>
    <xf numFmtId="49" fontId="2" fillId="0" borderId="0" xfId="3" applyNumberFormat="1" applyFont="1" applyProtection="1">
      <protection locked="0"/>
    </xf>
    <xf numFmtId="0" fontId="2" fillId="0" borderId="0" xfId="3" quotePrefix="1" applyFont="1" applyProtection="1">
      <protection locked="0"/>
    </xf>
    <xf numFmtId="8" fontId="2" fillId="0" borderId="0" xfId="3" quotePrefix="1" applyNumberFormat="1" applyFont="1" applyProtection="1">
      <protection locked="0"/>
    </xf>
    <xf numFmtId="8" fontId="2" fillId="0" borderId="0" xfId="3" applyNumberFormat="1" applyFont="1" applyProtection="1">
      <protection locked="0"/>
    </xf>
    <xf numFmtId="1" fontId="21" fillId="0" borderId="0" xfId="6" applyNumberFormat="1"/>
    <xf numFmtId="49" fontId="23" fillId="0" borderId="3" xfId="6" applyNumberFormat="1" applyFont="1" applyBorder="1" applyAlignment="1">
      <alignment horizontal="center" shrinkToFit="1"/>
    </xf>
    <xf numFmtId="0" fontId="0" fillId="0" borderId="0" xfId="6" applyFont="1"/>
    <xf numFmtId="1" fontId="0" fillId="0" borderId="0" xfId="6" quotePrefix="1" applyNumberFormat="1" applyFont="1"/>
    <xf numFmtId="1" fontId="0" fillId="0" borderId="0" xfId="6" applyNumberFormat="1" applyFont="1"/>
    <xf numFmtId="165" fontId="23" fillId="0" borderId="3" xfId="6" quotePrefix="1" applyNumberFormat="1" applyFont="1" applyBorder="1" applyAlignment="1">
      <alignment horizontal="right"/>
    </xf>
    <xf numFmtId="0" fontId="8" fillId="4" borderId="8" xfId="3" applyFont="1" applyFill="1" applyBorder="1" applyAlignment="1">
      <alignment horizontal="left" vertical="center"/>
    </xf>
    <xf numFmtId="0" fontId="8" fillId="4" borderId="9" xfId="3" applyFont="1" applyFill="1" applyBorder="1" applyAlignment="1">
      <alignment horizontal="left" vertical="center"/>
    </xf>
    <xf numFmtId="5" fontId="7" fillId="0" borderId="5" xfId="3" applyNumberFormat="1" applyFont="1" applyFill="1" applyBorder="1" applyAlignment="1">
      <alignment vertical="center"/>
    </xf>
    <xf numFmtId="6" fontId="23" fillId="0" borderId="3" xfId="6" applyNumberFormat="1" applyFont="1" applyBorder="1" applyAlignment="1" applyProtection="1">
      <alignment horizontal="center"/>
      <protection locked="0"/>
    </xf>
    <xf numFmtId="10" fontId="23" fillId="0" borderId="3" xfId="6" applyNumberFormat="1" applyFont="1" applyBorder="1" applyAlignment="1" applyProtection="1">
      <alignment horizontal="center"/>
      <protection locked="0"/>
    </xf>
    <xf numFmtId="49" fontId="23" fillId="0" borderId="3" xfId="6" applyNumberFormat="1" applyFont="1" applyBorder="1" applyAlignment="1" applyProtection="1">
      <alignment horizontal="center" shrinkToFit="1"/>
      <protection locked="0"/>
    </xf>
    <xf numFmtId="0" fontId="23" fillId="0" borderId="3" xfId="6" applyFont="1" applyBorder="1" applyAlignment="1" applyProtection="1">
      <alignment horizontal="center"/>
      <protection locked="0"/>
    </xf>
    <xf numFmtId="165" fontId="23" fillId="0" borderId="3" xfId="6" quotePrefix="1" applyNumberFormat="1" applyFont="1" applyBorder="1" applyAlignment="1" applyProtection="1">
      <alignment horizontal="right"/>
      <protection locked="0"/>
    </xf>
    <xf numFmtId="5" fontId="7" fillId="0" borderId="5" xfId="3" applyNumberFormat="1" applyFont="1" applyFill="1" applyBorder="1" applyAlignment="1" applyProtection="1">
      <alignment vertical="center"/>
    </xf>
    <xf numFmtId="5" fontId="2" fillId="0" borderId="3" xfId="3" applyNumberFormat="1" applyFont="1" applyBorder="1" applyAlignment="1" applyProtection="1">
      <alignment shrinkToFit="1"/>
    </xf>
    <xf numFmtId="0" fontId="7" fillId="0" borderId="16" xfId="3" applyFont="1" applyBorder="1" applyAlignment="1" applyProtection="1">
      <alignment horizontal="center" shrinkToFit="1"/>
      <protection locked="0"/>
    </xf>
    <xf numFmtId="165" fontId="10" fillId="0" borderId="0" xfId="3" applyNumberFormat="1" applyFont="1" applyProtection="1"/>
    <xf numFmtId="165" fontId="2" fillId="0" borderId="0" xfId="3" applyNumberFormat="1" applyFont="1" applyProtection="1"/>
    <xf numFmtId="165" fontId="2" fillId="0" borderId="3" xfId="3" applyNumberFormat="1" applyFont="1" applyBorder="1" applyProtection="1"/>
    <xf numFmtId="0" fontId="2" fillId="0" borderId="0" xfId="3" applyFont="1" applyProtection="1"/>
    <xf numFmtId="0" fontId="8" fillId="0" borderId="0" xfId="3" applyFont="1" applyAlignment="1" applyProtection="1">
      <alignment horizontal="center"/>
    </xf>
    <xf numFmtId="164" fontId="22" fillId="0" borderId="3" xfId="6" applyNumberFormat="1" applyFont="1" applyBorder="1" applyAlignment="1" applyProtection="1">
      <alignment horizontal="center"/>
    </xf>
    <xf numFmtId="0" fontId="24" fillId="0" borderId="3" xfId="3" applyFont="1" applyBorder="1" applyAlignment="1" applyProtection="1">
      <alignment shrinkToFit="1"/>
    </xf>
    <xf numFmtId="167" fontId="22" fillId="0" borderId="3" xfId="6" applyNumberFormat="1" applyFont="1" applyBorder="1" applyAlignment="1" applyProtection="1">
      <alignment horizontal="center"/>
    </xf>
    <xf numFmtId="0" fontId="26" fillId="0" borderId="3" xfId="3" applyFont="1" applyBorder="1" applyAlignment="1" applyProtection="1">
      <alignment shrinkToFit="1"/>
    </xf>
    <xf numFmtId="0" fontId="22" fillId="0" borderId="3" xfId="6" applyNumberFormat="1" applyFont="1" applyBorder="1" applyAlignment="1" applyProtection="1">
      <alignment horizontal="center" shrinkToFit="1"/>
    </xf>
    <xf numFmtId="0" fontId="26" fillId="0" borderId="3" xfId="3" applyFont="1" applyBorder="1" applyProtection="1"/>
    <xf numFmtId="0" fontId="25" fillId="0" borderId="3" xfId="6" applyFont="1" applyBorder="1" applyAlignment="1" applyProtection="1">
      <alignment horizontal="center"/>
    </xf>
    <xf numFmtId="0" fontId="26" fillId="0" borderId="0" xfId="3" applyFont="1" applyProtection="1"/>
    <xf numFmtId="0" fontId="26" fillId="0" borderId="0" xfId="3" quotePrefix="1" applyFont="1" applyProtection="1"/>
    <xf numFmtId="5" fontId="7" fillId="0" borderId="9" xfId="3" applyNumberFormat="1" applyFont="1" applyFill="1" applyBorder="1" applyAlignment="1" applyProtection="1">
      <alignment vertical="center"/>
    </xf>
    <xf numFmtId="5" fontId="7" fillId="2" borderId="9" xfId="3" applyNumberFormat="1" applyFont="1" applyFill="1" applyBorder="1" applyAlignment="1" applyProtection="1">
      <alignment vertical="center"/>
    </xf>
    <xf numFmtId="5" fontId="7" fillId="0" borderId="3" xfId="3" applyNumberFormat="1" applyFont="1" applyFill="1" applyBorder="1" applyAlignment="1" applyProtection="1">
      <alignment vertical="center"/>
    </xf>
    <xf numFmtId="5" fontId="7" fillId="2" borderId="7" xfId="3" applyNumberFormat="1" applyFont="1" applyFill="1" applyBorder="1" applyAlignment="1" applyProtection="1">
      <alignment vertical="center"/>
    </xf>
    <xf numFmtId="5" fontId="7" fillId="2" borderId="9" xfId="3" quotePrefix="1" applyNumberFormat="1" applyFont="1" applyFill="1" applyBorder="1" applyAlignment="1" applyProtection="1">
      <alignment vertical="center"/>
    </xf>
    <xf numFmtId="5" fontId="7" fillId="0" borderId="5" xfId="3" applyNumberFormat="1" applyFont="1" applyBorder="1" applyAlignment="1" applyProtection="1">
      <alignment shrinkToFit="1"/>
    </xf>
    <xf numFmtId="0" fontId="2" fillId="2" borderId="7" xfId="3" applyFont="1" applyFill="1" applyBorder="1" applyProtection="1">
      <protection locked="0"/>
    </xf>
    <xf numFmtId="0" fontId="14" fillId="5" borderId="8" xfId="3" applyFont="1" applyFill="1" applyBorder="1"/>
    <xf numFmtId="0" fontId="2" fillId="5" borderId="9" xfId="3" applyFont="1" applyFill="1" applyBorder="1"/>
    <xf numFmtId="0" fontId="2" fillId="5" borderId="10" xfId="3" applyFont="1" applyFill="1" applyBorder="1"/>
    <xf numFmtId="5" fontId="7" fillId="0" borderId="3" xfId="1" applyNumberFormat="1" applyFont="1" applyBorder="1" applyAlignment="1" applyProtection="1">
      <alignment horizontal="right" shrinkToFit="1"/>
      <protection locked="0"/>
    </xf>
    <xf numFmtId="5" fontId="7" fillId="0" borderId="16" xfId="3" applyNumberFormat="1" applyFont="1" applyBorder="1" applyAlignment="1" applyProtection="1">
      <alignment shrinkToFit="1"/>
      <protection locked="0"/>
    </xf>
    <xf numFmtId="5" fontId="7" fillId="0" borderId="3" xfId="3" applyNumberFormat="1" applyFont="1" applyBorder="1" applyProtection="1">
      <protection locked="0"/>
    </xf>
    <xf numFmtId="5" fontId="7" fillId="0" borderId="4" xfId="3" applyNumberFormat="1" applyFont="1" applyBorder="1" applyProtection="1">
      <protection locked="0"/>
    </xf>
    <xf numFmtId="5" fontId="7" fillId="2" borderId="7" xfId="3" quotePrefix="1" applyNumberFormat="1" applyFont="1" applyFill="1" applyBorder="1" applyAlignment="1" applyProtection="1">
      <alignment vertical="center"/>
    </xf>
    <xf numFmtId="7" fontId="7" fillId="0" borderId="3" xfId="1" applyNumberFormat="1" applyFont="1" applyBorder="1" applyAlignment="1" applyProtection="1">
      <alignment shrinkToFit="1"/>
      <protection locked="0"/>
    </xf>
    <xf numFmtId="5" fontId="7" fillId="2" borderId="11" xfId="3" applyNumberFormat="1" applyFont="1" applyFill="1" applyBorder="1" applyAlignment="1">
      <alignment vertical="center"/>
    </xf>
    <xf numFmtId="0" fontId="6" fillId="4" borderId="17" xfId="3" applyFont="1" applyFill="1" applyBorder="1" applyAlignment="1">
      <alignment horizontal="center" vertical="center"/>
    </xf>
    <xf numFmtId="0" fontId="6" fillId="4" borderId="18" xfId="3" applyFont="1" applyFill="1" applyBorder="1" applyAlignment="1">
      <alignment horizontal="center"/>
    </xf>
    <xf numFmtId="0" fontId="8" fillId="4" borderId="14" xfId="3" applyFont="1" applyFill="1" applyBorder="1" applyAlignment="1">
      <alignment horizontal="left" vertical="center"/>
    </xf>
    <xf numFmtId="0" fontId="6" fillId="4" borderId="13" xfId="3" applyFont="1" applyFill="1" applyBorder="1" applyAlignment="1">
      <alignment horizontal="center"/>
    </xf>
    <xf numFmtId="5" fontId="7" fillId="2" borderId="7" xfId="3" applyNumberFormat="1" applyFont="1" applyFill="1" applyBorder="1" applyAlignment="1" applyProtection="1">
      <alignment vertical="center"/>
      <protection locked="0"/>
    </xf>
    <xf numFmtId="0" fontId="2" fillId="2" borderId="0" xfId="3" applyFont="1" applyFill="1" applyAlignment="1" applyProtection="1">
      <alignment vertical="center"/>
    </xf>
    <xf numFmtId="0" fontId="2" fillId="2" borderId="0" xfId="3" applyFont="1" applyFill="1" applyAlignment="1" applyProtection="1">
      <alignment horizontal="right" vertical="center"/>
    </xf>
    <xf numFmtId="0" fontId="10" fillId="2" borderId="0" xfId="3" applyFont="1" applyFill="1" applyAlignment="1" applyProtection="1">
      <alignment vertical="center"/>
    </xf>
    <xf numFmtId="5" fontId="6" fillId="2" borderId="0" xfId="3" applyNumberFormat="1" applyFont="1" applyFill="1" applyBorder="1" applyAlignment="1" applyProtection="1">
      <alignment vertical="center"/>
    </xf>
    <xf numFmtId="0" fontId="6" fillId="2" borderId="0" xfId="3" applyFont="1" applyFill="1" applyAlignment="1" applyProtection="1">
      <alignment vertical="center"/>
    </xf>
    <xf numFmtId="0" fontId="6" fillId="2" borderId="0" xfId="3" applyFont="1" applyFill="1" applyProtection="1"/>
    <xf numFmtId="0" fontId="8" fillId="3" borderId="0" xfId="3" applyFont="1" applyFill="1" applyProtection="1"/>
    <xf numFmtId="0" fontId="2" fillId="3" borderId="0" xfId="3" applyFont="1" applyFill="1" applyProtection="1"/>
    <xf numFmtId="5" fontId="2" fillId="3" borderId="0" xfId="3" applyNumberFormat="1" applyFont="1" applyFill="1" applyProtection="1"/>
    <xf numFmtId="5" fontId="7" fillId="3" borderId="0" xfId="3" applyNumberFormat="1" applyFont="1" applyFill="1" applyProtection="1"/>
    <xf numFmtId="0" fontId="2" fillId="2" borderId="0" xfId="3" applyFont="1" applyFill="1" applyProtection="1"/>
    <xf numFmtId="5" fontId="7" fillId="2" borderId="0" xfId="3" applyNumberFormat="1" applyFont="1" applyFill="1" applyAlignment="1" applyProtection="1">
      <alignment vertical="center"/>
    </xf>
    <xf numFmtId="0" fontId="6" fillId="2" borderId="0" xfId="3" applyFont="1" applyFill="1" applyAlignment="1" applyProtection="1">
      <alignment horizontal="right" vertical="center"/>
    </xf>
    <xf numFmtId="5" fontId="11" fillId="0" borderId="5" xfId="3" applyNumberFormat="1" applyFont="1" applyFill="1" applyBorder="1" applyAlignment="1" applyProtection="1">
      <alignment vertical="center"/>
    </xf>
    <xf numFmtId="0" fontId="7" fillId="2" borderId="0" xfId="3" applyFont="1" applyFill="1" applyAlignment="1" applyProtection="1">
      <alignment vertical="center"/>
    </xf>
    <xf numFmtId="5" fontId="11" fillId="2" borderId="21" xfId="3" quotePrefix="1" applyNumberFormat="1" applyFont="1" applyFill="1" applyBorder="1" applyAlignment="1" applyProtection="1">
      <alignment vertical="center"/>
    </xf>
    <xf numFmtId="5" fontId="11" fillId="2" borderId="9" xfId="3" applyNumberFormat="1" applyFont="1" applyFill="1" applyBorder="1" applyAlignment="1" applyProtection="1">
      <alignment vertical="center"/>
    </xf>
    <xf numFmtId="0" fontId="2" fillId="2" borderId="0" xfId="3" applyFont="1" applyFill="1" applyAlignment="1" applyProtection="1">
      <alignment horizontal="left" vertical="center"/>
    </xf>
    <xf numFmtId="10" fontId="11" fillId="2" borderId="9" xfId="5" applyNumberFormat="1" applyFont="1" applyFill="1" applyBorder="1" applyAlignment="1" applyProtection="1">
      <alignment vertical="center"/>
    </xf>
    <xf numFmtId="0" fontId="2" fillId="2" borderId="7" xfId="3" applyFont="1" applyFill="1" applyBorder="1" applyProtection="1"/>
    <xf numFmtId="0" fontId="2" fillId="2" borderId="0" xfId="3" applyFont="1" applyFill="1" applyBorder="1" applyProtection="1"/>
    <xf numFmtId="0" fontId="2" fillId="2" borderId="0" xfId="3" applyFont="1" applyFill="1" applyAlignment="1" applyProtection="1">
      <alignment horizontal="right"/>
    </xf>
    <xf numFmtId="0" fontId="1" fillId="2" borderId="0" xfId="3" applyFill="1" applyProtection="1"/>
    <xf numFmtId="0" fontId="6" fillId="2" borderId="0" xfId="3" applyFont="1" applyFill="1" applyBorder="1" applyAlignment="1" applyProtection="1">
      <alignment horizontal="center"/>
    </xf>
    <xf numFmtId="0" fontId="14" fillId="2" borderId="0" xfId="3" applyFont="1" applyFill="1" applyBorder="1" applyAlignment="1" applyProtection="1">
      <alignment horizontal="center"/>
    </xf>
    <xf numFmtId="0" fontId="14" fillId="2" borderId="0" xfId="3" applyFont="1" applyFill="1" applyBorder="1" applyAlignment="1" applyProtection="1">
      <alignment horizontal="right"/>
    </xf>
    <xf numFmtId="0" fontId="2" fillId="2" borderId="0" xfId="3" applyFont="1" applyFill="1" applyBorder="1" applyAlignment="1" applyProtection="1">
      <alignment horizontal="right"/>
    </xf>
    <xf numFmtId="14" fontId="7" fillId="2" borderId="7" xfId="3" applyNumberFormat="1" applyFont="1" applyFill="1" applyBorder="1" applyProtection="1">
      <protection locked="0"/>
    </xf>
    <xf numFmtId="0" fontId="19" fillId="0" borderId="0" xfId="3" applyFont="1" applyAlignment="1" applyProtection="1">
      <alignment horizontal="center" wrapText="1" shrinkToFit="1"/>
    </xf>
    <xf numFmtId="0" fontId="19" fillId="0" borderId="0" xfId="3" applyFont="1" applyAlignment="1" applyProtection="1">
      <alignment horizontal="center" wrapText="1"/>
    </xf>
    <xf numFmtId="5" fontId="7" fillId="0" borderId="3" xfId="3" applyNumberFormat="1" applyFont="1" applyBorder="1" applyAlignment="1" applyProtection="1">
      <alignment shrinkToFit="1"/>
    </xf>
    <xf numFmtId="0" fontId="2" fillId="0" borderId="0" xfId="3" applyFont="1" applyFill="1" applyAlignment="1" applyProtection="1">
      <alignment vertical="center"/>
      <protection locked="0"/>
    </xf>
    <xf numFmtId="0" fontId="2" fillId="0" borderId="0" xfId="3" applyFont="1" applyAlignment="1" applyProtection="1">
      <alignment vertical="top" wrapText="1"/>
      <protection locked="0"/>
    </xf>
    <xf numFmtId="0" fontId="2" fillId="0" borderId="0" xfId="3" applyFont="1" applyAlignment="1" applyProtection="1">
      <alignment vertical="center"/>
      <protection locked="0"/>
    </xf>
    <xf numFmtId="5" fontId="2" fillId="0" borderId="0" xfId="3" applyNumberFormat="1" applyFont="1" applyProtection="1">
      <protection locked="0"/>
    </xf>
    <xf numFmtId="6" fontId="2" fillId="0" borderId="0" xfId="3" applyNumberFormat="1" applyFont="1" applyProtection="1">
      <protection locked="0"/>
    </xf>
    <xf numFmtId="14" fontId="2" fillId="0" borderId="0" xfId="3" quotePrefix="1" applyNumberFormat="1" applyFont="1" applyProtection="1">
      <protection locked="0"/>
    </xf>
    <xf numFmtId="14" fontId="2" fillId="0" borderId="0" xfId="3" applyNumberFormat="1" applyFont="1" applyProtection="1">
      <protection locked="0"/>
    </xf>
    <xf numFmtId="0" fontId="2" fillId="0" borderId="0" xfId="3" quotePrefix="1" applyFont="1" applyAlignment="1" applyProtection="1">
      <alignment vertical="center"/>
      <protection locked="0"/>
    </xf>
    <xf numFmtId="0" fontId="5" fillId="0" borderId="0" xfId="2" applyNumberFormat="1" applyFont="1" applyFill="1" applyAlignment="1" applyProtection="1">
      <alignment vertical="top"/>
      <protection locked="0"/>
    </xf>
    <xf numFmtId="0" fontId="2" fillId="0" borderId="0" xfId="3" applyFont="1" applyAlignment="1" applyProtection="1">
      <alignment horizontal="left" vertical="top" wrapText="1"/>
      <protection locked="0"/>
    </xf>
    <xf numFmtId="165" fontId="18" fillId="0" borderId="0" xfId="3" applyNumberFormat="1" applyFont="1" applyProtection="1">
      <protection locked="0"/>
    </xf>
    <xf numFmtId="0" fontId="18" fillId="0" borderId="0" xfId="3" applyFont="1" applyProtection="1">
      <protection locked="0"/>
    </xf>
    <xf numFmtId="0" fontId="7" fillId="0" borderId="0" xfId="3" applyFont="1" applyAlignment="1" applyProtection="1">
      <alignment horizontal="center"/>
      <protection locked="0"/>
    </xf>
    <xf numFmtId="0" fontId="7" fillId="0" borderId="0" xfId="3" applyFont="1" applyProtection="1">
      <protection locked="0"/>
    </xf>
    <xf numFmtId="165" fontId="7" fillId="0" borderId="0" xfId="3" applyNumberFormat="1" applyFont="1" applyProtection="1">
      <protection locked="0"/>
    </xf>
    <xf numFmtId="0" fontId="18" fillId="0" borderId="0" xfId="3" applyFont="1" applyBorder="1" applyProtection="1">
      <protection locked="0"/>
    </xf>
    <xf numFmtId="0" fontId="7" fillId="0" borderId="0" xfId="3" applyFont="1" applyBorder="1" applyAlignment="1" applyProtection="1">
      <protection locked="0"/>
    </xf>
    <xf numFmtId="0" fontId="4" fillId="0" borderId="0" xfId="2" applyFill="1" applyBorder="1" applyAlignment="1" applyProtection="1">
      <alignment horizontal="right" vertical="center"/>
      <protection locked="0"/>
    </xf>
    <xf numFmtId="0" fontId="6" fillId="4" borderId="10" xfId="3" applyFont="1" applyFill="1" applyBorder="1" applyAlignment="1" applyProtection="1">
      <alignment horizontal="center" shrinkToFit="1"/>
    </xf>
    <xf numFmtId="0" fontId="8" fillId="4" borderId="8" xfId="3" applyFont="1" applyFill="1" applyBorder="1" applyAlignment="1" applyProtection="1">
      <alignment horizontal="left" vertical="center" wrapText="1"/>
    </xf>
    <xf numFmtId="0" fontId="6" fillId="4" borderId="9" xfId="3" applyFont="1" applyFill="1" applyBorder="1" applyAlignment="1" applyProtection="1">
      <alignment horizontal="center" vertical="center"/>
    </xf>
    <xf numFmtId="0" fontId="6" fillId="4" borderId="9" xfId="3" applyFont="1" applyFill="1" applyBorder="1" applyAlignment="1" applyProtection="1">
      <alignment horizontal="center" vertical="center" wrapText="1"/>
    </xf>
    <xf numFmtId="0" fontId="6" fillId="4" borderId="10" xfId="3" applyFont="1" applyFill="1" applyBorder="1" applyAlignment="1" applyProtection="1">
      <alignment horizontal="center" vertical="center" wrapText="1"/>
    </xf>
    <xf numFmtId="0" fontId="8" fillId="4" borderId="8" xfId="3" applyFont="1" applyFill="1" applyBorder="1" applyAlignment="1" applyProtection="1">
      <alignment vertical="top" wrapText="1"/>
    </xf>
    <xf numFmtId="0" fontId="8" fillId="4" borderId="8" xfId="3" applyFont="1" applyFill="1" applyBorder="1" applyAlignment="1" applyProtection="1">
      <alignment vertical="center" wrapText="1"/>
    </xf>
    <xf numFmtId="0" fontId="6" fillId="4" borderId="3" xfId="3" applyFont="1" applyFill="1" applyBorder="1" applyAlignment="1" applyProtection="1">
      <alignment horizontal="center" vertical="center" shrinkToFit="1"/>
    </xf>
    <xf numFmtId="14" fontId="11" fillId="0" borderId="7" xfId="3" applyNumberFormat="1" applyFont="1" applyBorder="1" applyAlignment="1" applyProtection="1">
      <alignment horizontal="left"/>
      <protection locked="0"/>
    </xf>
    <xf numFmtId="0" fontId="7" fillId="0" borderId="8" xfId="3" applyFont="1" applyBorder="1" applyAlignment="1" applyProtection="1">
      <alignment horizontal="center" shrinkToFit="1"/>
      <protection locked="0"/>
    </xf>
    <xf numFmtId="0" fontId="6" fillId="4" borderId="9" xfId="3" applyFont="1" applyFill="1" applyBorder="1" applyAlignment="1" applyProtection="1">
      <alignment horizontal="center" vertical="center" shrinkToFit="1"/>
    </xf>
    <xf numFmtId="0" fontId="6" fillId="4" borderId="10" xfId="3" applyFont="1" applyFill="1" applyBorder="1" applyAlignment="1" applyProtection="1">
      <alignment horizontal="center" vertical="center" shrinkToFit="1"/>
    </xf>
    <xf numFmtId="0" fontId="6" fillId="4" borderId="11" xfId="3" applyFont="1" applyFill="1" applyBorder="1" applyAlignment="1">
      <alignment horizontal="center"/>
    </xf>
    <xf numFmtId="0" fontId="7" fillId="0" borderId="3" xfId="3" applyFont="1" applyBorder="1" applyAlignment="1" applyProtection="1">
      <alignment horizontal="center" shrinkToFit="1"/>
      <protection locked="0"/>
    </xf>
    <xf numFmtId="0" fontId="6" fillId="4" borderId="7" xfId="3" applyFont="1" applyFill="1" applyBorder="1" applyAlignment="1">
      <alignment horizontal="center"/>
    </xf>
    <xf numFmtId="0" fontId="6" fillId="4" borderId="9" xfId="3" applyFont="1" applyFill="1" applyBorder="1" applyAlignment="1">
      <alignment horizontal="center"/>
    </xf>
    <xf numFmtId="0" fontId="6" fillId="4" borderId="9" xfId="3" applyFont="1" applyFill="1" applyBorder="1" applyAlignment="1" applyProtection="1">
      <alignment horizontal="center" shrinkToFit="1"/>
    </xf>
    <xf numFmtId="0" fontId="3" fillId="2" borderId="0" xfId="3" applyFont="1" applyFill="1" applyAlignment="1" applyProtection="1">
      <alignment horizontal="right" vertical="center"/>
    </xf>
    <xf numFmtId="0" fontId="29" fillId="2" borderId="22" xfId="3" applyFont="1" applyFill="1" applyBorder="1" applyAlignment="1" applyProtection="1">
      <alignment horizontal="left" vertical="center" shrinkToFit="1"/>
      <protection locked="0"/>
    </xf>
    <xf numFmtId="165" fontId="29" fillId="2" borderId="23" xfId="3" applyNumberFormat="1" applyFont="1" applyFill="1" applyBorder="1" applyAlignment="1" applyProtection="1">
      <alignment horizontal="right" vertical="center"/>
      <protection locked="0"/>
    </xf>
    <xf numFmtId="165" fontId="6" fillId="0" borderId="3" xfId="3" applyNumberFormat="1" applyFont="1" applyBorder="1" applyProtection="1">
      <protection locked="0"/>
    </xf>
    <xf numFmtId="0" fontId="6" fillId="0" borderId="0" xfId="3" applyFont="1" applyAlignment="1" applyProtection="1">
      <alignment horizontal="left"/>
      <protection locked="0"/>
    </xf>
    <xf numFmtId="0" fontId="3" fillId="2" borderId="0" xfId="3" applyFont="1" applyFill="1" applyAlignment="1" applyProtection="1">
      <alignment horizontal="center" vertical="top"/>
    </xf>
    <xf numFmtId="0" fontId="11" fillId="0" borderId="7" xfId="4" applyFont="1" applyBorder="1" applyAlignment="1" applyProtection="1">
      <alignment horizontal="left"/>
      <protection locked="0"/>
    </xf>
    <xf numFmtId="0" fontId="11" fillId="0" borderId="7" xfId="3" applyFont="1" applyFill="1" applyBorder="1" applyAlignment="1" applyProtection="1">
      <alignment horizontal="left"/>
      <protection locked="0"/>
    </xf>
    <xf numFmtId="0" fontId="2" fillId="5" borderId="14" xfId="3" applyFont="1" applyFill="1" applyBorder="1" applyAlignment="1">
      <alignment horizontal="left" vertical="top" wrapText="1"/>
    </xf>
    <xf numFmtId="0" fontId="2" fillId="5" borderId="11" xfId="3" applyFont="1" applyFill="1" applyBorder="1" applyAlignment="1">
      <alignment horizontal="left" vertical="top" wrapText="1"/>
    </xf>
    <xf numFmtId="0" fontId="2" fillId="5" borderId="13" xfId="3" applyFont="1" applyFill="1" applyBorder="1" applyAlignment="1">
      <alignment horizontal="left" vertical="top" wrapText="1"/>
    </xf>
    <xf numFmtId="0" fontId="2" fillId="5" borderId="19" xfId="3" applyFont="1" applyFill="1" applyBorder="1" applyAlignment="1">
      <alignment horizontal="left" vertical="top" wrapText="1"/>
    </xf>
    <xf numFmtId="0" fontId="2" fillId="5" borderId="0" xfId="3" applyFont="1" applyFill="1" applyBorder="1" applyAlignment="1">
      <alignment horizontal="left" vertical="top" wrapText="1"/>
    </xf>
    <xf numFmtId="0" fontId="2" fillId="5" borderId="20" xfId="3" applyFont="1" applyFill="1" applyBorder="1" applyAlignment="1">
      <alignment horizontal="left" vertical="top" wrapText="1"/>
    </xf>
    <xf numFmtId="0" fontId="2" fillId="5" borderId="17" xfId="3" applyFont="1" applyFill="1" applyBorder="1" applyAlignment="1">
      <alignment horizontal="left" vertical="top" wrapText="1"/>
    </xf>
    <xf numFmtId="0" fontId="2" fillId="5" borderId="7" xfId="3" applyFont="1" applyFill="1" applyBorder="1" applyAlignment="1">
      <alignment horizontal="left" vertical="top" wrapText="1"/>
    </xf>
    <xf numFmtId="0" fontId="2" fillId="5" borderId="18" xfId="3" applyFont="1" applyFill="1" applyBorder="1" applyAlignment="1">
      <alignment horizontal="left" vertical="top" wrapText="1"/>
    </xf>
    <xf numFmtId="0" fontId="28" fillId="3" borderId="0" xfId="3" applyFont="1" applyFill="1" applyAlignment="1">
      <alignment horizontal="center"/>
    </xf>
    <xf numFmtId="0" fontId="2" fillId="0" borderId="0" xfId="3" applyFont="1" applyFill="1" applyAlignment="1">
      <alignment horizontal="center"/>
    </xf>
    <xf numFmtId="0" fontId="6" fillId="0" borderId="0" xfId="3" applyFont="1" applyFill="1" applyAlignment="1" applyProtection="1">
      <alignment horizontal="right" vertical="center"/>
    </xf>
    <xf numFmtId="0" fontId="6" fillId="0" borderId="6" xfId="3" applyFont="1" applyFill="1" applyBorder="1" applyAlignment="1" applyProtection="1">
      <alignment horizontal="right" vertical="center"/>
    </xf>
    <xf numFmtId="0" fontId="12" fillId="2" borderId="0" xfId="3" applyFont="1" applyFill="1" applyAlignment="1" applyProtection="1">
      <alignment horizontal="left" vertical="center" wrapText="1"/>
    </xf>
    <xf numFmtId="0" fontId="8" fillId="4" borderId="8" xfId="3" applyFont="1" applyFill="1" applyBorder="1" applyAlignment="1" applyProtection="1">
      <alignment horizontal="left" vertical="center" shrinkToFit="1"/>
    </xf>
    <xf numFmtId="0" fontId="17" fillId="0" borderId="9" xfId="3" applyFont="1" applyBorder="1" applyAlignment="1" applyProtection="1">
      <alignment horizontal="left" vertical="center" shrinkToFit="1"/>
    </xf>
    <xf numFmtId="0" fontId="7" fillId="0" borderId="8" xfId="3" applyFont="1" applyBorder="1" applyAlignment="1" applyProtection="1">
      <alignment horizontal="center" shrinkToFit="1"/>
      <protection locked="0"/>
    </xf>
    <xf numFmtId="0" fontId="7" fillId="0" borderId="10" xfId="3" applyFont="1" applyBorder="1" applyAlignment="1" applyProtection="1">
      <alignment horizontal="center" shrinkToFit="1"/>
      <protection locked="0"/>
    </xf>
    <xf numFmtId="3" fontId="7" fillId="0" borderId="8" xfId="3" applyNumberFormat="1" applyFont="1" applyBorder="1" applyAlignment="1" applyProtection="1">
      <alignment horizontal="center" shrinkToFit="1"/>
      <protection locked="0"/>
    </xf>
    <xf numFmtId="3" fontId="7" fillId="0" borderId="10" xfId="3" applyNumberFormat="1" applyFont="1" applyBorder="1" applyAlignment="1" applyProtection="1">
      <alignment horizontal="center" shrinkToFit="1"/>
      <protection locked="0"/>
    </xf>
    <xf numFmtId="0" fontId="7" fillId="0" borderId="8" xfId="3" applyFont="1" applyBorder="1" applyAlignment="1" applyProtection="1">
      <alignment horizontal="center" vertical="center" shrinkToFit="1"/>
      <protection locked="0"/>
    </xf>
    <xf numFmtId="0" fontId="1" fillId="0" borderId="9" xfId="3" applyBorder="1" applyAlignment="1">
      <alignment horizontal="center" vertical="center" shrinkToFit="1"/>
    </xf>
    <xf numFmtId="0" fontId="8" fillId="4" borderId="9" xfId="3" applyFont="1" applyFill="1" applyBorder="1" applyAlignment="1" applyProtection="1">
      <alignment horizontal="left" vertical="center" shrinkToFit="1"/>
    </xf>
    <xf numFmtId="0" fontId="7" fillId="0" borderId="8" xfId="3" applyFont="1" applyBorder="1" applyAlignment="1" applyProtection="1">
      <alignment vertical="center" shrinkToFit="1"/>
      <protection locked="0"/>
    </xf>
    <xf numFmtId="0" fontId="1" fillId="0" borderId="9" xfId="3" applyBorder="1" applyAlignment="1">
      <alignment vertical="center" shrinkToFit="1"/>
    </xf>
    <xf numFmtId="0" fontId="7" fillId="0" borderId="9" xfId="3" applyFont="1" applyBorder="1" applyAlignment="1" applyProtection="1">
      <alignment horizontal="center" shrinkToFit="1"/>
      <protection locked="0"/>
    </xf>
    <xf numFmtId="5" fontId="7" fillId="0" borderId="14" xfId="3" applyNumberFormat="1" applyFont="1" applyBorder="1" applyAlignment="1" applyProtection="1">
      <alignment horizontal="center" shrinkToFit="1"/>
      <protection locked="0"/>
    </xf>
    <xf numFmtId="5" fontId="7" fillId="0" borderId="9" xfId="3" applyNumberFormat="1" applyFont="1" applyBorder="1" applyAlignment="1" applyProtection="1">
      <alignment horizontal="center" shrinkToFit="1"/>
      <protection locked="0"/>
    </xf>
    <xf numFmtId="0" fontId="16" fillId="0" borderId="11" xfId="3" applyFont="1" applyBorder="1" applyAlignment="1" applyProtection="1">
      <alignment horizontal="right" shrinkToFit="1"/>
      <protection locked="0"/>
    </xf>
    <xf numFmtId="0" fontId="16" fillId="0" borderId="11" xfId="3" applyFont="1" applyBorder="1" applyAlignment="1" applyProtection="1">
      <alignment horizontal="right" shrinkToFit="1"/>
    </xf>
    <xf numFmtId="0" fontId="16" fillId="0" borderId="12" xfId="3" applyFont="1" applyBorder="1" applyAlignment="1" applyProtection="1">
      <alignment horizontal="right" shrinkToFit="1"/>
    </xf>
    <xf numFmtId="0" fontId="2" fillId="2" borderId="7" xfId="3" applyFont="1" applyFill="1" applyBorder="1" applyAlignment="1" applyProtection="1">
      <alignment horizontal="right" shrinkToFit="1"/>
      <protection locked="0"/>
    </xf>
    <xf numFmtId="0" fontId="1" fillId="2" borderId="7" xfId="3" applyFill="1" applyBorder="1" applyAlignment="1">
      <alignment horizontal="right" shrinkToFit="1"/>
    </xf>
    <xf numFmtId="5" fontId="7" fillId="0" borderId="8" xfId="3" applyNumberFormat="1" applyFont="1" applyBorder="1" applyAlignment="1" applyProtection="1">
      <alignment horizontal="center" shrinkToFit="1"/>
      <protection locked="0"/>
    </xf>
    <xf numFmtId="0" fontId="16" fillId="0" borderId="15" xfId="3" applyFont="1" applyBorder="1" applyAlignment="1" applyProtection="1">
      <alignment horizontal="right" shrinkToFit="1"/>
    </xf>
    <xf numFmtId="0" fontId="7" fillId="0" borderId="14" xfId="3" applyFont="1" applyBorder="1" applyAlignment="1" applyProtection="1">
      <alignment horizontal="center" shrinkToFit="1"/>
      <protection locked="0"/>
    </xf>
    <xf numFmtId="0" fontId="7" fillId="0" borderId="11" xfId="3" applyFont="1" applyBorder="1" applyAlignment="1" applyProtection="1">
      <alignment horizontal="center" shrinkToFit="1"/>
      <protection locked="0"/>
    </xf>
    <xf numFmtId="0" fontId="7" fillId="0" borderId="13" xfId="3" applyFont="1" applyBorder="1" applyAlignment="1" applyProtection="1">
      <alignment horizontal="center" shrinkToFit="1"/>
      <protection locked="0"/>
    </xf>
    <xf numFmtId="0" fontId="7" fillId="0" borderId="14" xfId="3" applyFont="1" applyBorder="1" applyAlignment="1" applyProtection="1">
      <alignment horizontal="left" shrinkToFit="1"/>
      <protection locked="0"/>
    </xf>
    <xf numFmtId="0" fontId="1" fillId="0" borderId="11" xfId="3" applyBorder="1" applyAlignment="1" applyProtection="1">
      <alignment horizontal="left" shrinkToFit="1"/>
      <protection locked="0"/>
    </xf>
    <xf numFmtId="0" fontId="1" fillId="0" borderId="13" xfId="3" applyBorder="1" applyAlignment="1" applyProtection="1">
      <alignment horizontal="left" shrinkToFit="1"/>
      <protection locked="0"/>
    </xf>
    <xf numFmtId="0" fontId="7" fillId="0" borderId="8" xfId="3" applyFont="1" applyBorder="1" applyAlignment="1" applyProtection="1">
      <alignment horizontal="left" shrinkToFit="1"/>
      <protection locked="0"/>
    </xf>
    <xf numFmtId="0" fontId="7" fillId="0" borderId="9" xfId="3" applyFont="1" applyBorder="1" applyAlignment="1" applyProtection="1">
      <alignment horizontal="left" shrinkToFit="1"/>
      <protection locked="0"/>
    </xf>
    <xf numFmtId="0" fontId="7" fillId="0" borderId="10" xfId="3" applyFont="1" applyBorder="1" applyAlignment="1" applyProtection="1">
      <alignment horizontal="left" shrinkToFit="1"/>
      <protection locked="0"/>
    </xf>
    <xf numFmtId="0" fontId="1" fillId="0" borderId="9" xfId="3" applyBorder="1" applyAlignment="1" applyProtection="1">
      <alignment horizontal="left" shrinkToFit="1"/>
      <protection locked="0"/>
    </xf>
    <xf numFmtId="0" fontId="1" fillId="0" borderId="10" xfId="3" applyBorder="1" applyAlignment="1" applyProtection="1">
      <alignment horizontal="left" shrinkToFit="1"/>
      <protection locked="0"/>
    </xf>
    <xf numFmtId="0" fontId="16" fillId="0" borderId="0" xfId="3" applyFont="1" applyBorder="1" applyAlignment="1" applyProtection="1">
      <alignment horizontal="right" shrinkToFit="1"/>
    </xf>
    <xf numFmtId="0" fontId="16" fillId="0" borderId="6" xfId="3" applyFont="1" applyBorder="1" applyAlignment="1" applyProtection="1">
      <alignment horizontal="right" shrinkToFit="1"/>
    </xf>
    <xf numFmtId="0" fontId="6" fillId="4" borderId="9" xfId="3" applyFont="1" applyFill="1" applyBorder="1" applyAlignment="1" applyProtection="1">
      <alignment horizontal="center" vertical="center" shrinkToFit="1"/>
    </xf>
    <xf numFmtId="0" fontId="15" fillId="2" borderId="0" xfId="3" applyFont="1" applyFill="1" applyAlignment="1" applyProtection="1">
      <alignment horizontal="center"/>
    </xf>
    <xf numFmtId="0" fontId="6" fillId="4" borderId="10" xfId="3" applyFont="1" applyFill="1" applyBorder="1" applyAlignment="1" applyProtection="1">
      <alignment horizontal="center" vertical="center" shrinkToFit="1"/>
    </xf>
    <xf numFmtId="0" fontId="14" fillId="5" borderId="8" xfId="3" applyFont="1" applyFill="1" applyBorder="1" applyAlignment="1" applyProtection="1">
      <alignment horizontal="left"/>
      <protection locked="0"/>
    </xf>
    <xf numFmtId="0" fontId="14" fillId="5" borderId="9" xfId="3" applyFont="1" applyFill="1" applyBorder="1" applyAlignment="1" applyProtection="1">
      <alignment horizontal="left"/>
      <protection locked="0"/>
    </xf>
    <xf numFmtId="0" fontId="14" fillId="5" borderId="10" xfId="3" applyFont="1" applyFill="1" applyBorder="1" applyAlignment="1" applyProtection="1">
      <alignment horizontal="left"/>
      <protection locked="0"/>
    </xf>
    <xf numFmtId="0" fontId="2" fillId="5" borderId="14" xfId="3" applyFont="1" applyFill="1" applyBorder="1" applyAlignment="1" applyProtection="1">
      <alignment horizontal="left" vertical="top" wrapText="1"/>
      <protection locked="0"/>
    </xf>
    <xf numFmtId="0" fontId="2" fillId="5" borderId="11" xfId="3" applyFont="1" applyFill="1" applyBorder="1" applyAlignment="1" applyProtection="1">
      <alignment horizontal="left" vertical="top" wrapText="1"/>
      <protection locked="0"/>
    </xf>
    <xf numFmtId="0" fontId="2" fillId="5" borderId="13" xfId="3" applyFont="1" applyFill="1" applyBorder="1" applyAlignment="1" applyProtection="1">
      <alignment horizontal="left" vertical="top" wrapText="1"/>
      <protection locked="0"/>
    </xf>
    <xf numFmtId="0" fontId="2" fillId="5" borderId="19" xfId="3" applyFont="1" applyFill="1" applyBorder="1" applyAlignment="1" applyProtection="1">
      <alignment horizontal="left" vertical="top" wrapText="1"/>
      <protection locked="0"/>
    </xf>
    <xf numFmtId="0" fontId="2" fillId="5" borderId="0" xfId="3" applyFont="1" applyFill="1" applyBorder="1" applyAlignment="1" applyProtection="1">
      <alignment horizontal="left" vertical="top" wrapText="1"/>
      <protection locked="0"/>
    </xf>
    <xf numFmtId="0" fontId="2" fillId="5" borderId="20" xfId="3" applyFont="1" applyFill="1" applyBorder="1" applyAlignment="1" applyProtection="1">
      <alignment horizontal="left" vertical="top" wrapText="1"/>
      <protection locked="0"/>
    </xf>
    <xf numFmtId="0" fontId="2" fillId="5" borderId="17" xfId="3" applyFont="1" applyFill="1" applyBorder="1" applyAlignment="1" applyProtection="1">
      <alignment horizontal="left" vertical="top" wrapText="1"/>
      <protection locked="0"/>
    </xf>
    <xf numFmtId="0" fontId="2" fillId="5" borderId="7" xfId="3" applyFont="1" applyFill="1" applyBorder="1" applyAlignment="1" applyProtection="1">
      <alignment horizontal="left" vertical="top" wrapText="1"/>
      <protection locked="0"/>
    </xf>
    <xf numFmtId="0" fontId="2" fillId="5" borderId="18" xfId="3" applyFont="1" applyFill="1" applyBorder="1" applyAlignment="1" applyProtection="1">
      <alignment horizontal="left" vertical="top" wrapText="1"/>
      <protection locked="0"/>
    </xf>
    <xf numFmtId="0" fontId="6" fillId="4" borderId="11" xfId="3" applyFont="1" applyFill="1" applyBorder="1" applyAlignment="1">
      <alignment horizontal="center"/>
    </xf>
    <xf numFmtId="0" fontId="7" fillId="0" borderId="3" xfId="3" applyFont="1" applyBorder="1" applyAlignment="1" applyProtection="1">
      <alignment horizontal="center" shrinkToFit="1"/>
      <protection locked="0"/>
    </xf>
    <xf numFmtId="0" fontId="6" fillId="2" borderId="11" xfId="3" applyFont="1" applyFill="1" applyBorder="1" applyAlignment="1">
      <alignment horizontal="right"/>
    </xf>
    <xf numFmtId="0" fontId="6" fillId="2" borderId="12" xfId="3" applyFont="1" applyFill="1" applyBorder="1" applyAlignment="1">
      <alignment horizontal="right"/>
    </xf>
    <xf numFmtId="0" fontId="3" fillId="2" borderId="0" xfId="3" applyFont="1" applyFill="1" applyAlignment="1" applyProtection="1">
      <alignment horizontal="center" vertical="top"/>
      <protection locked="0"/>
    </xf>
    <xf numFmtId="0" fontId="6" fillId="0" borderId="11" xfId="3" applyFont="1" applyBorder="1" applyAlignment="1">
      <alignment horizontal="right"/>
    </xf>
    <xf numFmtId="0" fontId="6" fillId="0" borderId="12" xfId="3" applyFont="1" applyBorder="1" applyAlignment="1">
      <alignment horizontal="right"/>
    </xf>
    <xf numFmtId="0" fontId="2" fillId="2" borderId="0" xfId="3" applyFont="1" applyFill="1" applyBorder="1" applyAlignment="1">
      <alignment horizontal="center"/>
    </xf>
    <xf numFmtId="0" fontId="6" fillId="4" borderId="7" xfId="3" applyFont="1" applyFill="1" applyBorder="1" applyAlignment="1">
      <alignment horizontal="center"/>
    </xf>
    <xf numFmtId="0" fontId="3" fillId="2" borderId="0" xfId="3" applyFont="1" applyFill="1" applyBorder="1" applyAlignment="1">
      <alignment horizontal="right"/>
    </xf>
    <xf numFmtId="0" fontId="6" fillId="4" borderId="9" xfId="3" applyFont="1" applyFill="1" applyBorder="1" applyAlignment="1">
      <alignment horizontal="center"/>
    </xf>
    <xf numFmtId="0" fontId="7" fillId="0" borderId="17" xfId="3" applyFont="1" applyBorder="1" applyAlignment="1" applyProtection="1">
      <alignment horizontal="center" shrinkToFit="1"/>
      <protection locked="0"/>
    </xf>
    <xf numFmtId="0" fontId="7" fillId="0" borderId="18" xfId="3" applyFont="1" applyBorder="1" applyAlignment="1" applyProtection="1">
      <alignment horizontal="center" shrinkToFit="1"/>
      <protection locked="0"/>
    </xf>
    <xf numFmtId="0" fontId="8" fillId="2" borderId="0" xfId="3" applyFont="1" applyFill="1" applyBorder="1" applyAlignment="1">
      <alignment horizontal="center" vertical="top"/>
    </xf>
    <xf numFmtId="0" fontId="8" fillId="2" borderId="7" xfId="3" applyFont="1" applyFill="1" applyBorder="1" applyAlignment="1">
      <alignment horizontal="center" vertical="top"/>
    </xf>
    <xf numFmtId="0" fontId="7" fillId="0" borderId="8" xfId="5" applyNumberFormat="1" applyFont="1" applyBorder="1" applyAlignment="1" applyProtection="1">
      <alignment horizontal="center" shrinkToFit="1"/>
      <protection locked="0"/>
    </xf>
    <xf numFmtId="0" fontId="7" fillId="0" borderId="9" xfId="5" applyNumberFormat="1" applyFont="1" applyBorder="1" applyAlignment="1" applyProtection="1">
      <alignment horizontal="center" shrinkToFit="1"/>
      <protection locked="0"/>
    </xf>
    <xf numFmtId="0" fontId="7" fillId="0" borderId="10" xfId="5" applyNumberFormat="1" applyFont="1" applyBorder="1" applyAlignment="1" applyProtection="1">
      <alignment horizontal="center" shrinkToFit="1"/>
      <protection locked="0"/>
    </xf>
    <xf numFmtId="0" fontId="6" fillId="4" borderId="9" xfId="3" applyFont="1" applyFill="1" applyBorder="1" applyAlignment="1" applyProtection="1">
      <alignment horizontal="center" shrinkToFit="1"/>
    </xf>
    <xf numFmtId="0" fontId="2" fillId="2" borderId="7" xfId="3" applyFont="1" applyFill="1" applyBorder="1" applyAlignment="1" applyProtection="1">
      <alignment horizontal="center" shrinkToFit="1"/>
      <protection locked="0"/>
    </xf>
    <xf numFmtId="9" fontId="7" fillId="0" borderId="8" xfId="5" applyFont="1" applyBorder="1" applyAlignment="1" applyProtection="1">
      <alignment horizontal="center" shrinkToFit="1"/>
      <protection locked="0"/>
    </xf>
    <xf numFmtId="9" fontId="7" fillId="0" borderId="10" xfId="5" applyFont="1" applyBorder="1" applyAlignment="1" applyProtection="1">
      <alignment horizontal="center" shrinkToFit="1"/>
      <protection locked="0"/>
    </xf>
    <xf numFmtId="0" fontId="1" fillId="0" borderId="11" xfId="3" applyBorder="1" applyAlignment="1" applyProtection="1">
      <alignment horizontal="right" shrinkToFit="1"/>
    </xf>
    <xf numFmtId="0" fontId="1" fillId="0" borderId="12" xfId="3" applyBorder="1" applyAlignment="1" applyProtection="1">
      <alignment horizontal="right" shrinkToFit="1"/>
    </xf>
    <xf numFmtId="0" fontId="8" fillId="2" borderId="0" xfId="3" applyFont="1" applyFill="1" applyAlignment="1" applyProtection="1">
      <alignment horizontal="center"/>
    </xf>
    <xf numFmtId="3" fontId="7" fillId="0" borderId="13" xfId="3" applyNumberFormat="1" applyFont="1" applyBorder="1" applyAlignment="1" applyProtection="1">
      <alignment horizontal="center" shrinkToFit="1"/>
      <protection locked="0"/>
    </xf>
    <xf numFmtId="0" fontId="3" fillId="2" borderId="0" xfId="3" applyFont="1" applyFill="1" applyAlignment="1" applyProtection="1">
      <alignment horizontal="right"/>
    </xf>
    <xf numFmtId="0" fontId="1" fillId="2" borderId="0" xfId="3" applyFill="1" applyAlignment="1" applyProtection="1">
      <alignment horizontal="right"/>
    </xf>
    <xf numFmtId="0" fontId="2" fillId="2" borderId="7" xfId="3" applyFont="1" applyFill="1" applyBorder="1" applyAlignment="1" applyProtection="1">
      <alignment horizontal="right"/>
      <protection locked="0"/>
    </xf>
    <xf numFmtId="0" fontId="1" fillId="2" borderId="7" xfId="3" applyFill="1" applyBorder="1" applyAlignment="1">
      <alignment horizontal="right"/>
    </xf>
    <xf numFmtId="0" fontId="3" fillId="2" borderId="0" xfId="3" applyFont="1" applyFill="1" applyAlignment="1" applyProtection="1">
      <alignment horizontal="right" vertical="center"/>
    </xf>
    <xf numFmtId="0" fontId="0" fillId="0" borderId="11" xfId="0" applyBorder="1" applyAlignment="1" applyProtection="1">
      <alignment horizontal="right" shrinkToFit="1"/>
    </xf>
    <xf numFmtId="0" fontId="0" fillId="0" borderId="12" xfId="0" applyBorder="1" applyAlignment="1" applyProtection="1">
      <alignment horizontal="right" shrinkToFit="1"/>
    </xf>
    <xf numFmtId="0" fontId="24" fillId="0" borderId="9" xfId="3" quotePrefix="1" applyFont="1" applyBorder="1" applyAlignment="1" applyProtection="1">
      <alignment horizontal="center"/>
    </xf>
    <xf numFmtId="0" fontId="24" fillId="0" borderId="9" xfId="3" quotePrefix="1" applyFont="1" applyBorder="1" applyAlignment="1" applyProtection="1">
      <alignment horizontal="center"/>
      <protection locked="0"/>
    </xf>
  </cellXfs>
  <cellStyles count="7">
    <cellStyle name="Currency" xfId="1" builtinId="4"/>
    <cellStyle name="Hyperlink" xfId="2" builtinId="8"/>
    <cellStyle name="Normal" xfId="0" builtinId="0"/>
    <cellStyle name="Normal 10" xfId="3" xr:uid="{00000000-0005-0000-0000-000003000000}"/>
    <cellStyle name="Normal 12" xfId="6" xr:uid="{00000000-0005-0000-0000-000004000000}"/>
    <cellStyle name="Normal 2" xfId="4" xr:uid="{00000000-0005-0000-0000-000005000000}"/>
    <cellStyle name="Percent 2" xfId="5" xr:uid="{00000000-0005-0000-0000-000006000000}"/>
  </cellStyles>
  <dxfs count="55">
    <dxf>
      <font>
        <color rgb="FFC00000"/>
      </font>
    </dxf>
    <dxf>
      <font>
        <color rgb="FFC00000"/>
      </font>
    </dxf>
    <dxf>
      <font>
        <color rgb="FFC00000"/>
      </font>
    </dxf>
    <dxf>
      <font>
        <color rgb="FFC00000"/>
      </font>
    </dxf>
    <dxf>
      <font>
        <color rgb="FFC0000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nk2008\Departments\LoanDepartment\Les\LPA%20-%20Dail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base"/>
      <sheetName val="Lending Limit"/>
      <sheetName val="Loan Review Memorandum"/>
      <sheetName val="Past Due"/>
      <sheetName val="Delinquencies"/>
      <sheetName val="Delinquency Watch List"/>
      <sheetName val="Credit Quality"/>
      <sheetName val="Type Code"/>
      <sheetName val="LO Report"/>
      <sheetName val="Rates by Type"/>
      <sheetName val="Borrower Totals"/>
      <sheetName val="Sheet2"/>
      <sheetName val="Classifications"/>
      <sheetName val="KPI"/>
      <sheetName val="AvgBS"/>
      <sheetName val="BS"/>
      <sheetName val="IS"/>
      <sheetName val="Loan Officers"/>
      <sheetName val="Trend"/>
      <sheetName val="Header"/>
      <sheetName val="RawData"/>
      <sheetName val="DDA1"/>
      <sheetName val="DDAData"/>
      <sheetName val="CD1"/>
      <sheetName val="CDSPledged"/>
      <sheetName val="CDData"/>
      <sheetName val="SSNType"/>
      <sheetName val="CAM"/>
      <sheetName val="Lookup Tables"/>
      <sheetName val="Sheet1"/>
      <sheetName val="Operating Maturities"/>
      <sheetName val="Ln Type Concentration"/>
      <sheetName val="Collateral Concentration"/>
      <sheetName val="File Locations"/>
      <sheetName val="Class Not Designated"/>
      <sheetName val="Monthly Maturities"/>
      <sheetName val="Please Wa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W51"/>
  <sheetViews>
    <sheetView tabSelected="1" zoomScaleNormal="100" workbookViewId="0">
      <selection activeCell="B5" sqref="B5:C5"/>
    </sheetView>
  </sheetViews>
  <sheetFormatPr defaultColWidth="9.140625" defaultRowHeight="15.75" x14ac:dyDescent="0.25"/>
  <cols>
    <col min="1" max="2" width="9.140625" style="3" customWidth="1"/>
    <col min="3" max="3" width="26.7109375" style="3" customWidth="1"/>
    <col min="4" max="4" width="14.7109375" style="3" customWidth="1"/>
    <col min="5" max="5" width="5.140625" style="3" customWidth="1"/>
    <col min="6" max="6" width="9.140625" style="3" customWidth="1"/>
    <col min="7" max="7" width="11.5703125" style="3" bestFit="1" customWidth="1"/>
    <col min="8" max="8" width="26.85546875" style="3" customWidth="1"/>
    <col min="9" max="9" width="14.7109375" style="3" customWidth="1"/>
    <col min="10" max="10" width="9.140625" style="3"/>
    <col min="11" max="11" width="11" style="3" bestFit="1" customWidth="1"/>
    <col min="12" max="12" width="10.140625" style="3" bestFit="1" customWidth="1"/>
    <col min="13" max="13" width="12" style="3" bestFit="1" customWidth="1"/>
    <col min="14" max="14" width="15" style="3" bestFit="1" customWidth="1"/>
    <col min="15" max="15" width="12" style="3" bestFit="1" customWidth="1"/>
    <col min="16" max="16384" width="9.140625" style="3"/>
  </cols>
  <sheetData>
    <row r="1" spans="1:23" ht="16.5" thickTop="1" x14ac:dyDescent="0.25">
      <c r="A1" s="1"/>
      <c r="B1" s="1"/>
      <c r="C1" s="1"/>
      <c r="D1" s="1"/>
      <c r="E1" s="1"/>
      <c r="F1" s="1"/>
      <c r="G1" s="1"/>
      <c r="H1" s="1"/>
      <c r="I1" s="2" t="str">
        <f>IF(ISBLANK(B5),"",B5)</f>
        <v/>
      </c>
      <c r="J1" s="154"/>
      <c r="K1" s="19"/>
      <c r="L1" s="19"/>
      <c r="M1" s="19"/>
      <c r="N1" s="19"/>
      <c r="O1" s="19"/>
      <c r="P1" s="19"/>
      <c r="Q1" s="19"/>
      <c r="R1" s="19"/>
      <c r="S1" s="19"/>
      <c r="T1" s="19"/>
      <c r="U1" s="19"/>
      <c r="V1" s="19"/>
      <c r="W1" s="19"/>
    </row>
    <row r="2" spans="1:23" ht="18.75" x14ac:dyDescent="0.3">
      <c r="A2" s="198" t="s">
        <v>0</v>
      </c>
      <c r="B2" s="198"/>
      <c r="C2" s="198"/>
      <c r="D2" s="198"/>
      <c r="E2" s="198"/>
      <c r="F2" s="198"/>
      <c r="G2" s="198"/>
      <c r="H2" s="198"/>
      <c r="I2" s="198"/>
      <c r="J2" s="18"/>
      <c r="K2" s="19"/>
      <c r="L2" s="19"/>
      <c r="M2" s="19"/>
      <c r="N2" s="19"/>
      <c r="O2" s="19"/>
      <c r="P2" s="19"/>
      <c r="Q2" s="19"/>
      <c r="R2" s="19"/>
      <c r="S2" s="19"/>
      <c r="T2" s="19"/>
      <c r="U2" s="19"/>
      <c r="V2" s="19"/>
      <c r="W2" s="19"/>
    </row>
    <row r="3" spans="1:23" ht="16.5" thickBot="1" x14ac:dyDescent="0.3">
      <c r="A3" s="4"/>
      <c r="B3" s="4"/>
      <c r="C3" s="4"/>
      <c r="D3" s="4"/>
      <c r="E3" s="4"/>
      <c r="F3" s="4"/>
      <c r="G3" s="4"/>
      <c r="H3" s="4"/>
      <c r="I3" s="4"/>
      <c r="J3" s="18"/>
      <c r="K3" s="19"/>
      <c r="L3" s="19"/>
      <c r="M3" s="19"/>
      <c r="N3" s="19"/>
      <c r="O3" s="19"/>
      <c r="P3" s="19"/>
      <c r="Q3" s="19"/>
      <c r="R3" s="19"/>
      <c r="S3" s="19"/>
      <c r="T3" s="19"/>
      <c r="U3" s="19"/>
      <c r="V3" s="19"/>
      <c r="W3" s="19"/>
    </row>
    <row r="4" spans="1:23" ht="16.5" thickTop="1" x14ac:dyDescent="0.25">
      <c r="A4" s="5"/>
      <c r="B4" s="1"/>
      <c r="C4" s="5"/>
      <c r="D4" s="5"/>
      <c r="E4" s="5"/>
      <c r="F4" s="5"/>
      <c r="G4" s="5"/>
      <c r="H4" s="5"/>
      <c r="I4" s="5"/>
      <c r="J4" s="18"/>
      <c r="K4" s="100" t="s">
        <v>1</v>
      </c>
      <c r="L4" s="101"/>
      <c r="M4" s="101"/>
      <c r="N4" s="102"/>
      <c r="O4" s="19"/>
      <c r="P4" s="19"/>
      <c r="Q4" s="19"/>
      <c r="R4" s="19"/>
      <c r="S4" s="19"/>
      <c r="T4" s="19"/>
      <c r="U4" s="19"/>
      <c r="V4" s="19"/>
      <c r="W4" s="19"/>
    </row>
    <row r="5" spans="1:23" ht="20.100000000000001" customHeight="1" x14ac:dyDescent="0.25">
      <c r="A5" s="5" t="s">
        <v>2</v>
      </c>
      <c r="B5" s="187"/>
      <c r="C5" s="187"/>
      <c r="D5" s="99"/>
      <c r="E5" s="7"/>
      <c r="F5" s="5" t="s">
        <v>3</v>
      </c>
      <c r="G5" s="6" t="s">
        <v>4</v>
      </c>
      <c r="I5" s="5"/>
      <c r="J5" s="18"/>
      <c r="K5" s="189" t="s">
        <v>5</v>
      </c>
      <c r="L5" s="190"/>
      <c r="M5" s="190"/>
      <c r="N5" s="191"/>
      <c r="O5" s="19"/>
      <c r="P5" s="19"/>
      <c r="Q5" s="19"/>
      <c r="R5" s="19"/>
      <c r="S5" s="19"/>
      <c r="T5" s="19"/>
      <c r="U5" s="19"/>
      <c r="V5" s="19"/>
      <c r="W5" s="19"/>
    </row>
    <row r="6" spans="1:23" ht="20.100000000000001" customHeight="1" x14ac:dyDescent="0.25">
      <c r="A6" s="5" t="s">
        <v>6</v>
      </c>
      <c r="B6" s="188"/>
      <c r="C6" s="188"/>
      <c r="D6" s="99"/>
      <c r="E6" s="7"/>
      <c r="F6" s="5" t="s">
        <v>7</v>
      </c>
      <c r="G6" s="172"/>
      <c r="H6" s="99"/>
      <c r="I6" s="13"/>
      <c r="J6" s="18"/>
      <c r="K6" s="192"/>
      <c r="L6" s="193"/>
      <c r="M6" s="193"/>
      <c r="N6" s="194"/>
      <c r="O6" s="19"/>
      <c r="P6" s="19"/>
      <c r="Q6" s="19"/>
      <c r="R6" s="19"/>
      <c r="S6" s="19"/>
      <c r="T6" s="19"/>
      <c r="U6" s="19"/>
      <c r="V6" s="19"/>
      <c r="W6" s="19"/>
    </row>
    <row r="7" spans="1:23" x14ac:dyDescent="0.25">
      <c r="A7" s="5"/>
      <c r="B7" s="199"/>
      <c r="C7" s="199"/>
      <c r="D7" s="5"/>
      <c r="E7" s="5"/>
      <c r="F7" s="5"/>
      <c r="G7" s="18"/>
      <c r="H7" s="13"/>
      <c r="I7" s="13"/>
      <c r="J7" s="18"/>
      <c r="K7" s="192"/>
      <c r="L7" s="193"/>
      <c r="M7" s="193"/>
      <c r="N7" s="194"/>
      <c r="O7" s="19"/>
      <c r="P7" s="19"/>
      <c r="Q7" s="19"/>
      <c r="R7" s="19"/>
      <c r="S7" s="19"/>
      <c r="T7" s="19"/>
      <c r="U7" s="19"/>
      <c r="V7" s="19"/>
      <c r="W7" s="19"/>
    </row>
    <row r="8" spans="1:23" x14ac:dyDescent="0.25">
      <c r="A8" s="121" t="s">
        <v>8</v>
      </c>
      <c r="B8" s="122"/>
      <c r="C8" s="122"/>
      <c r="D8" s="122"/>
      <c r="E8" s="125"/>
      <c r="F8" s="121" t="s">
        <v>9</v>
      </c>
      <c r="G8" s="122"/>
      <c r="H8" s="122"/>
      <c r="I8" s="122"/>
      <c r="J8" s="18"/>
      <c r="K8" s="192"/>
      <c r="L8" s="193"/>
      <c r="M8" s="193"/>
      <c r="N8" s="194"/>
      <c r="O8" s="19"/>
      <c r="P8" s="19"/>
      <c r="Q8" s="155"/>
      <c r="R8" s="19"/>
      <c r="S8" s="19"/>
      <c r="T8" s="19"/>
      <c r="U8" s="19"/>
      <c r="V8" s="19"/>
      <c r="W8" s="19"/>
    </row>
    <row r="9" spans="1:23" s="10" customFormat="1" ht="24.95" customHeight="1" x14ac:dyDescent="0.25">
      <c r="A9" s="115" t="s">
        <v>10</v>
      </c>
      <c r="B9" s="115"/>
      <c r="C9" s="116"/>
      <c r="D9" s="114" t="s">
        <v>11</v>
      </c>
      <c r="E9" s="9"/>
      <c r="F9" s="115" t="s">
        <v>12</v>
      </c>
      <c r="G9" s="115"/>
      <c r="H9" s="115"/>
      <c r="I9" s="96" t="str">
        <f>IF(CL!D10=0,"$",CL!D10)</f>
        <v>$</v>
      </c>
      <c r="J9" s="146"/>
      <c r="K9" s="192"/>
      <c r="L9" s="193"/>
      <c r="M9" s="193"/>
      <c r="N9" s="194"/>
      <c r="O9" s="148"/>
      <c r="P9" s="148"/>
      <c r="Q9" s="148"/>
      <c r="R9" s="148"/>
      <c r="S9" s="148"/>
      <c r="T9" s="148"/>
      <c r="U9" s="148"/>
      <c r="V9" s="148"/>
      <c r="W9" s="148"/>
    </row>
    <row r="10" spans="1:23" s="10" customFormat="1" ht="24.95" customHeight="1" x14ac:dyDescent="0.25">
      <c r="A10" s="115" t="s">
        <v>13</v>
      </c>
      <c r="B10" s="115"/>
      <c r="C10" s="116"/>
      <c r="D10" s="93" t="str">
        <f>IF(CA!H16=0,"$",CA!H16)</f>
        <v>$</v>
      </c>
      <c r="E10" s="9"/>
      <c r="F10" s="115" t="s">
        <v>14</v>
      </c>
      <c r="G10" s="115"/>
      <c r="H10" s="115"/>
      <c r="I10" s="94" t="str">
        <f>IF(CL!H10=0,"$",CL!H10)</f>
        <v>$</v>
      </c>
      <c r="J10" s="146"/>
      <c r="K10" s="192"/>
      <c r="L10" s="193"/>
      <c r="M10" s="193"/>
      <c r="N10" s="194"/>
      <c r="O10" s="148"/>
      <c r="P10" s="148"/>
      <c r="Q10" s="148"/>
      <c r="R10" s="148"/>
      <c r="S10" s="148"/>
      <c r="T10" s="148"/>
      <c r="U10" s="148"/>
      <c r="V10" s="148"/>
      <c r="W10" s="148"/>
    </row>
    <row r="11" spans="1:23" s="10" customFormat="1" ht="24.95" customHeight="1" x14ac:dyDescent="0.25">
      <c r="A11" s="115" t="s">
        <v>15</v>
      </c>
      <c r="B11" s="115"/>
      <c r="C11" s="116"/>
      <c r="D11" s="94" t="str">
        <f>IF(CA!H35=0,"$",CA!H35)</f>
        <v>$</v>
      </c>
      <c r="E11" s="9"/>
      <c r="F11" s="115" t="s">
        <v>16</v>
      </c>
      <c r="G11" s="115"/>
      <c r="H11" s="115"/>
      <c r="I11" s="94" t="str">
        <f>IF(CL!H19=0,"$",CL!H19)</f>
        <v>$</v>
      </c>
      <c r="J11" s="146"/>
      <c r="K11" s="192"/>
      <c r="L11" s="193"/>
      <c r="M11" s="193"/>
      <c r="N11" s="194"/>
      <c r="O11" s="148"/>
      <c r="P11" s="148"/>
      <c r="Q11" s="148"/>
      <c r="R11" s="148"/>
      <c r="S11" s="148"/>
      <c r="T11" s="148"/>
      <c r="U11" s="148"/>
      <c r="V11" s="148"/>
      <c r="W11" s="148"/>
    </row>
    <row r="12" spans="1:23" s="10" customFormat="1" ht="24.95" customHeight="1" x14ac:dyDescent="0.25">
      <c r="A12" s="115" t="s">
        <v>17</v>
      </c>
      <c r="B12" s="115"/>
      <c r="C12" s="116"/>
      <c r="D12" s="94" t="str">
        <f>IF(CA!H54=0,"$",CA!H54)</f>
        <v>$</v>
      </c>
      <c r="E12" s="9"/>
      <c r="F12" s="115" t="s">
        <v>18</v>
      </c>
      <c r="G12" s="115"/>
      <c r="H12" s="115"/>
      <c r="I12" s="94" t="str">
        <f>IF(CL!H28=0,"$",CL!H28)</f>
        <v>$</v>
      </c>
      <c r="J12" s="146"/>
      <c r="K12" s="192"/>
      <c r="L12" s="193"/>
      <c r="M12" s="193"/>
      <c r="N12" s="194"/>
      <c r="O12" s="148"/>
      <c r="P12" s="148"/>
      <c r="Q12" s="148"/>
      <c r="R12" s="148"/>
      <c r="S12" s="148"/>
      <c r="T12" s="148"/>
      <c r="U12" s="148"/>
      <c r="V12" s="148"/>
      <c r="W12" s="148"/>
    </row>
    <row r="13" spans="1:23" s="10" customFormat="1" ht="24.95" customHeight="1" x14ac:dyDescent="0.25">
      <c r="A13" s="115" t="s">
        <v>19</v>
      </c>
      <c r="B13" s="115"/>
      <c r="C13" s="116"/>
      <c r="D13" s="94" t="str">
        <f>IF(CA!D62=0,"$",CA!D62)</f>
        <v>$</v>
      </c>
      <c r="E13" s="9"/>
      <c r="F13" s="115" t="s">
        <v>20</v>
      </c>
      <c r="G13" s="115"/>
      <c r="H13" s="115"/>
      <c r="I13" s="97" t="str">
        <f>IF(SUMIF('I&amp;LL'!G17,"&lt;&gt;$")+SUMIF('I&amp;LL'!G25,"&lt;&gt;$")+SUMIF('I&amp;LL'!G33,"&lt;&gt;$")+SUMIF('I&amp;LL'!G41,"&lt;&gt;$")+SUMIF('I&amp;LL'!G49,"&lt;&gt;$")=0,"$",SUMIF('I&amp;LL'!G17,"&lt;&gt;$")+SUMIF('I&amp;LL'!G25,"&lt;&gt;$")+SUMIF('I&amp;LL'!G33,"&lt;&gt;$")+SUMIF('I&amp;LL'!G41,"&lt;&gt;$")+SUMIF('I&amp;LL'!G49,"&lt;&gt;$"))</f>
        <v>$</v>
      </c>
      <c r="J13" s="146"/>
      <c r="K13" s="192"/>
      <c r="L13" s="193"/>
      <c r="M13" s="193"/>
      <c r="N13" s="194"/>
      <c r="O13" s="148"/>
      <c r="P13" s="148"/>
      <c r="Q13" s="148"/>
      <c r="R13" s="148"/>
      <c r="S13" s="148"/>
      <c r="T13" s="148"/>
      <c r="U13" s="148"/>
      <c r="V13" s="148"/>
      <c r="W13" s="148"/>
    </row>
    <row r="14" spans="1:23" s="10" customFormat="1" ht="24.95" customHeight="1" x14ac:dyDescent="0.25">
      <c r="A14" s="115" t="s">
        <v>21</v>
      </c>
      <c r="B14" s="115"/>
      <c r="C14" s="116"/>
      <c r="D14" s="94" t="str">
        <f>IF(CA!H62=0,"$",CA!H62)</f>
        <v>$</v>
      </c>
      <c r="E14" s="9"/>
      <c r="F14" s="115" t="s">
        <v>22</v>
      </c>
      <c r="G14" s="115"/>
      <c r="H14" s="115"/>
      <c r="I14" s="94" t="str">
        <f>IF(CL!H37=0,"$",CL!H37)</f>
        <v>$</v>
      </c>
      <c r="J14" s="146"/>
      <c r="K14" s="195"/>
      <c r="L14" s="196"/>
      <c r="M14" s="196"/>
      <c r="N14" s="197"/>
      <c r="O14" s="148"/>
      <c r="P14" s="148"/>
      <c r="Q14" s="148"/>
      <c r="R14" s="148"/>
      <c r="S14" s="148"/>
      <c r="T14" s="148"/>
      <c r="U14" s="148"/>
      <c r="V14" s="148"/>
      <c r="W14" s="148"/>
    </row>
    <row r="15" spans="1:23" s="10" customFormat="1" ht="24.95" customHeight="1" x14ac:dyDescent="0.25">
      <c r="A15" s="115"/>
      <c r="B15" s="115"/>
      <c r="C15" s="115"/>
      <c r="D15" s="115"/>
      <c r="E15" s="9"/>
      <c r="F15" s="115" t="s">
        <v>23</v>
      </c>
      <c r="G15" s="115"/>
      <c r="H15" s="115"/>
      <c r="I15" s="97" t="str">
        <f>IF(SUMIF(CL!G19,"&lt;&gt;$")+SUMIF(CL!G28,"&lt;&gt;$")+SUMIF(CL!G37,"&lt;&gt;$")+SUMIF('I&amp;LL'!H17,"&lt;&gt;$")+SUMIF('I&amp;LL'!H25,"&lt;&gt;$")+SUMIF('I&amp;LL'!H33,"&lt;&gt;$")+SUMIF('I&amp;LL'!H41,"&lt;&gt;$")+SUMIF('I&amp;LL'!H49,"&lt;&gt;$")=0,"$",SUMIF(CL!G19,"&lt;&gt;$")+SUMIF(CL!G28,"&lt;&gt;$")+SUMIF(CL!G37,"&lt;&gt;$")+SUMIF('I&amp;LL'!H17,"&lt;&gt;$")+SUMIF('I&amp;LL'!H25,"&lt;&gt;$")+SUMIF('I&amp;LL'!H33,"&lt;&gt;$")+SUMIF('I&amp;LL'!H41,"&lt;&gt;$")+SUMIF('I&amp;LL'!H49,"&lt;&gt;$")+SUMIF(CL!G46,"&lt;&gt;$"))</f>
        <v>$</v>
      </c>
      <c r="J15" s="146"/>
      <c r="K15" s="147"/>
      <c r="L15" s="147"/>
      <c r="M15" s="147"/>
      <c r="N15" s="147"/>
      <c r="O15" s="148"/>
      <c r="P15" s="148"/>
      <c r="Q15" s="148"/>
      <c r="R15" s="148"/>
      <c r="S15" s="148"/>
      <c r="T15" s="148"/>
      <c r="U15" s="148"/>
      <c r="V15" s="148"/>
      <c r="W15" s="148"/>
    </row>
    <row r="16" spans="1:23" s="10" customFormat="1" ht="24.95" customHeight="1" x14ac:dyDescent="0.25">
      <c r="A16" s="115"/>
      <c r="B16" s="115"/>
      <c r="C16" s="115"/>
      <c r="D16" s="115"/>
      <c r="E16" s="9"/>
      <c r="F16" s="115" t="s">
        <v>24</v>
      </c>
      <c r="G16" s="115"/>
      <c r="H16" s="115"/>
      <c r="I16" s="94" t="str">
        <f>IF(CL!H46=0,"$",CL!H46)</f>
        <v>$</v>
      </c>
      <c r="J16" s="146"/>
      <c r="K16" s="147"/>
      <c r="L16" s="147"/>
      <c r="M16" s="147"/>
      <c r="N16" s="147"/>
      <c r="O16" s="148"/>
      <c r="P16" s="148"/>
      <c r="Q16" s="148"/>
      <c r="R16" s="148"/>
      <c r="S16" s="148"/>
      <c r="T16" s="148"/>
      <c r="U16" s="148"/>
      <c r="V16" s="148"/>
      <c r="W16" s="148"/>
    </row>
    <row r="17" spans="1:23" ht="24.95" customHeight="1" x14ac:dyDescent="0.25">
      <c r="A17" s="12"/>
      <c r="B17" s="12"/>
      <c r="C17" s="116" t="s">
        <v>25</v>
      </c>
      <c r="D17" s="95" t="str">
        <f>IF(SUM(D9:D14)=0,"$",SUM(D9:D14))</f>
        <v>$</v>
      </c>
      <c r="E17" s="5"/>
      <c r="F17" s="13"/>
      <c r="G17" s="13"/>
      <c r="H17" s="116" t="s">
        <v>26</v>
      </c>
      <c r="I17" s="95" t="str">
        <f>IF(SUM(I9:I16)=0,"$",SUM(I9:I16))</f>
        <v>$</v>
      </c>
      <c r="J17" s="18"/>
      <c r="K17" s="147"/>
      <c r="L17" s="147"/>
      <c r="M17" s="147"/>
      <c r="N17" s="147"/>
      <c r="O17" s="19"/>
      <c r="P17" s="19"/>
      <c r="Q17" s="19"/>
      <c r="R17" s="19"/>
      <c r="S17" s="19"/>
      <c r="T17" s="19"/>
      <c r="U17" s="19"/>
      <c r="V17" s="19"/>
      <c r="W17" s="19"/>
    </row>
    <row r="18" spans="1:23" x14ac:dyDescent="0.25">
      <c r="A18" s="121" t="s">
        <v>27</v>
      </c>
      <c r="B18" s="122"/>
      <c r="C18" s="122"/>
      <c r="D18" s="123"/>
      <c r="E18" s="82"/>
      <c r="F18" s="121" t="s">
        <v>28</v>
      </c>
      <c r="G18" s="122"/>
      <c r="H18" s="122"/>
      <c r="I18" s="124"/>
      <c r="J18" s="18"/>
      <c r="K18" s="19"/>
      <c r="L18" s="19"/>
      <c r="M18" s="19"/>
      <c r="N18" s="19"/>
      <c r="O18" s="19"/>
      <c r="P18" s="19"/>
      <c r="Q18" s="19"/>
      <c r="R18" s="19"/>
      <c r="S18" s="19"/>
      <c r="T18" s="19"/>
      <c r="U18" s="19"/>
      <c r="V18" s="19"/>
      <c r="W18" s="19"/>
    </row>
    <row r="19" spans="1:23" ht="24.95" customHeight="1" x14ac:dyDescent="0.25">
      <c r="A19" s="115" t="s">
        <v>29</v>
      </c>
      <c r="B19" s="115"/>
      <c r="C19" s="115"/>
      <c r="D19" s="96" t="str">
        <f>IF('M&amp;E'!I40=0,"$",'M&amp;E'!I40)</f>
        <v>$</v>
      </c>
      <c r="E19" s="9"/>
      <c r="F19" s="117" t="s">
        <v>30</v>
      </c>
      <c r="G19" s="117"/>
      <c r="H19" s="117"/>
      <c r="I19" s="107" t="str">
        <f>IF('I&amp;LL'!I17="$","$",SUMIF('I&amp;LL'!I17,"&lt;&gt;$")-SUMIF('I&amp;LL'!G17,"&lt;&gt;$"))</f>
        <v>$</v>
      </c>
      <c r="J19" s="18"/>
      <c r="K19" s="149"/>
      <c r="L19" s="19"/>
      <c r="M19" s="19"/>
      <c r="N19" s="19"/>
      <c r="O19" s="19"/>
      <c r="P19" s="19"/>
      <c r="Q19" s="19"/>
      <c r="R19" s="19"/>
      <c r="S19" s="19"/>
      <c r="T19" s="19"/>
      <c r="U19" s="19"/>
      <c r="V19" s="19"/>
      <c r="W19" s="19"/>
    </row>
    <row r="20" spans="1:23" ht="24.95" customHeight="1" x14ac:dyDescent="0.25">
      <c r="A20" s="115" t="s">
        <v>31</v>
      </c>
      <c r="B20" s="115"/>
      <c r="C20" s="115"/>
      <c r="D20" s="94" t="str">
        <f>IF('M&amp;E'!I71=0,"$",'M&amp;E'!I71)</f>
        <v>$</v>
      </c>
      <c r="E20" s="9"/>
      <c r="F20" s="115" t="s">
        <v>32</v>
      </c>
      <c r="G20" s="115"/>
      <c r="H20" s="115"/>
      <c r="I20" s="94" t="str">
        <f>IF('I&amp;LL'!I25="$","$",SUMIF('I&amp;LL'!I25,"&lt;&gt;$")-SUMIF('I&amp;LL'!G25,"&lt;&gt;$"))</f>
        <v>$</v>
      </c>
      <c r="J20" s="18"/>
      <c r="K20" s="19"/>
      <c r="L20" s="19"/>
      <c r="M20" s="19"/>
      <c r="N20" s="19"/>
      <c r="O20" s="19"/>
      <c r="P20" s="19"/>
      <c r="Q20" s="19"/>
      <c r="R20" s="19"/>
      <c r="S20" s="19"/>
      <c r="T20" s="19"/>
      <c r="U20" s="19"/>
      <c r="V20" s="19"/>
      <c r="W20" s="19"/>
    </row>
    <row r="21" spans="1:23" ht="24.95" customHeight="1" x14ac:dyDescent="0.25">
      <c r="A21" s="115" t="s">
        <v>33</v>
      </c>
      <c r="B21" s="115"/>
      <c r="C21" s="115"/>
      <c r="D21" s="94" t="str">
        <f>IF('I&amp;LA'!D13=0,"$",'I&amp;LA'!D13)</f>
        <v>$</v>
      </c>
      <c r="E21" s="9"/>
      <c r="F21" s="8"/>
      <c r="G21" s="8"/>
      <c r="H21" s="8"/>
      <c r="I21" s="11"/>
      <c r="J21" s="18"/>
      <c r="K21" s="19"/>
      <c r="L21" s="150"/>
      <c r="M21" s="150"/>
      <c r="N21" s="150"/>
      <c r="O21" s="150"/>
      <c r="P21" s="19"/>
      <c r="Q21" s="19"/>
      <c r="R21" s="19"/>
      <c r="S21" s="19"/>
      <c r="T21" s="19"/>
      <c r="U21" s="19"/>
      <c r="V21" s="19"/>
      <c r="W21" s="19"/>
    </row>
    <row r="22" spans="1:23" ht="24.95" customHeight="1" x14ac:dyDescent="0.25">
      <c r="A22" s="115" t="s">
        <v>34</v>
      </c>
      <c r="B22" s="118"/>
      <c r="C22" s="119"/>
      <c r="D22" s="94" t="str">
        <f>IF('I&amp;LA'!H13=0,"$",'I&amp;LA'!H13)</f>
        <v>$</v>
      </c>
      <c r="E22" s="9"/>
      <c r="F22" s="8"/>
      <c r="G22" s="8"/>
      <c r="H22" s="8"/>
      <c r="I22" s="11"/>
      <c r="J22" s="18"/>
      <c r="K22" s="19"/>
      <c r="L22" s="19"/>
      <c r="M22" s="19"/>
      <c r="N22" s="19"/>
      <c r="O22" s="19"/>
      <c r="P22" s="19"/>
      <c r="Q22" s="19"/>
      <c r="R22" s="19"/>
      <c r="S22" s="19"/>
      <c r="T22" s="19"/>
      <c r="U22" s="19"/>
      <c r="V22" s="19"/>
      <c r="W22" s="19"/>
    </row>
    <row r="23" spans="1:23" ht="24.95" customHeight="1" x14ac:dyDescent="0.25">
      <c r="A23" s="115" t="s">
        <v>35</v>
      </c>
      <c r="B23" s="118"/>
      <c r="C23" s="119"/>
      <c r="D23" s="94" t="str">
        <f>IF('I&amp;LA'!D21=0,"$",'I&amp;LA'!D21)</f>
        <v>$</v>
      </c>
      <c r="E23" s="9"/>
      <c r="F23" s="8"/>
      <c r="G23" s="8"/>
      <c r="H23" s="8"/>
      <c r="I23" s="11"/>
      <c r="J23" s="18"/>
      <c r="K23" s="19"/>
      <c r="L23" s="19"/>
      <c r="M23" s="19"/>
      <c r="N23" s="19"/>
      <c r="O23" s="19"/>
      <c r="P23" s="19"/>
      <c r="Q23" s="19"/>
      <c r="R23" s="19"/>
      <c r="S23" s="19"/>
      <c r="T23" s="19"/>
      <c r="U23" s="19"/>
      <c r="V23" s="19"/>
      <c r="W23" s="19"/>
    </row>
    <row r="24" spans="1:23" ht="24.95" customHeight="1" x14ac:dyDescent="0.25">
      <c r="A24" s="120"/>
      <c r="B24" s="120"/>
      <c r="C24" s="116" t="s">
        <v>36</v>
      </c>
      <c r="D24" s="95" t="str">
        <f>IF(SUM(D19:D23)=0,"$",SUM(D19:D23))</f>
        <v>$</v>
      </c>
      <c r="E24" s="5"/>
      <c r="F24" s="5"/>
      <c r="G24" s="13"/>
      <c r="H24" s="116" t="s">
        <v>37</v>
      </c>
      <c r="I24" s="95" t="str">
        <f>IF(SUM(I19:I23)=0,"$",SUM(I19:I23))</f>
        <v>$</v>
      </c>
      <c r="J24" s="18"/>
      <c r="K24" s="59"/>
      <c r="L24" s="151"/>
      <c r="M24" s="152"/>
      <c r="N24" s="19"/>
      <c r="O24" s="19"/>
      <c r="P24" s="19"/>
      <c r="Q24" s="19"/>
      <c r="R24" s="19"/>
      <c r="S24" s="19"/>
      <c r="T24" s="19"/>
      <c r="U24" s="19"/>
      <c r="V24" s="19"/>
      <c r="W24" s="19"/>
    </row>
    <row r="25" spans="1:23" x14ac:dyDescent="0.25">
      <c r="A25" s="121" t="s">
        <v>38</v>
      </c>
      <c r="B25" s="122"/>
      <c r="C25" s="122"/>
      <c r="D25" s="123"/>
      <c r="E25" s="82"/>
      <c r="F25" s="121" t="s">
        <v>39</v>
      </c>
      <c r="G25" s="122"/>
      <c r="H25" s="122"/>
      <c r="I25" s="122"/>
      <c r="J25" s="18"/>
      <c r="K25" s="19"/>
      <c r="L25" s="19"/>
      <c r="M25" s="19"/>
      <c r="N25" s="19"/>
      <c r="O25" s="19"/>
      <c r="P25" s="19"/>
      <c r="Q25" s="19"/>
      <c r="R25" s="19"/>
      <c r="S25" s="19"/>
      <c r="T25" s="19"/>
      <c r="U25" s="19"/>
      <c r="V25" s="19"/>
      <c r="W25" s="19"/>
    </row>
    <row r="26" spans="1:23" ht="24.95" customHeight="1" x14ac:dyDescent="0.25">
      <c r="A26" s="115" t="s">
        <v>40</v>
      </c>
      <c r="B26" s="115"/>
      <c r="C26" s="115"/>
      <c r="D26" s="96" t="str">
        <f>'I&amp;LA'!H34</f>
        <v>$</v>
      </c>
      <c r="E26" s="9"/>
      <c r="F26" s="115" t="s">
        <v>41</v>
      </c>
      <c r="G26" s="115"/>
      <c r="H26" s="115"/>
      <c r="I26" s="96" t="str">
        <f>IF('I&amp;LL'!I33="$","$",SUMIF('I&amp;LL'!I33,"&lt;&gt;$")-SUMIF('I&amp;LL'!G33,"&lt;&gt;$"))</f>
        <v>$</v>
      </c>
      <c r="J26" s="18"/>
      <c r="K26" s="19"/>
      <c r="L26" s="19"/>
      <c r="M26" s="19"/>
      <c r="N26" s="19"/>
      <c r="O26" s="19"/>
      <c r="P26" s="19"/>
      <c r="Q26" s="19"/>
      <c r="R26" s="19"/>
      <c r="S26" s="19"/>
      <c r="T26" s="19"/>
      <c r="U26" s="19"/>
      <c r="V26" s="19"/>
      <c r="W26" s="19"/>
    </row>
    <row r="27" spans="1:23" ht="24.95" customHeight="1" x14ac:dyDescent="0.25">
      <c r="A27" s="115" t="s">
        <v>42</v>
      </c>
      <c r="B27" s="115"/>
      <c r="C27" s="115"/>
      <c r="D27" s="94" t="str">
        <f>'I&amp;LA'!H47</f>
        <v>$</v>
      </c>
      <c r="E27" s="9"/>
      <c r="F27" s="115" t="s">
        <v>43</v>
      </c>
      <c r="G27" s="115"/>
      <c r="H27" s="115"/>
      <c r="I27" s="94" t="str">
        <f>IF('I&amp;LL'!I41="$","$",SUMIF('I&amp;LL'!I41,"&lt;&gt;$")-SUMIF('I&amp;LL'!G41,"&lt;&gt;$"))</f>
        <v>$</v>
      </c>
      <c r="J27" s="18"/>
      <c r="K27" s="19"/>
      <c r="L27" s="19"/>
      <c r="M27" s="19"/>
      <c r="N27" s="19"/>
      <c r="O27" s="19"/>
      <c r="P27" s="19"/>
      <c r="Q27" s="19"/>
      <c r="R27" s="19"/>
      <c r="S27" s="19"/>
      <c r="T27" s="19"/>
      <c r="U27" s="19"/>
      <c r="V27" s="19"/>
      <c r="W27" s="19"/>
    </row>
    <row r="28" spans="1:23" ht="24.95" customHeight="1" x14ac:dyDescent="0.25">
      <c r="A28" s="115" t="s">
        <v>44</v>
      </c>
      <c r="B28" s="115"/>
      <c r="C28" s="115"/>
      <c r="D28" s="126" t="str">
        <f>'I&amp;LA'!H21</f>
        <v>$</v>
      </c>
      <c r="E28" s="9"/>
      <c r="F28" s="115" t="s">
        <v>45</v>
      </c>
      <c r="G28" s="115"/>
      <c r="H28" s="115"/>
      <c r="I28" s="126" t="str">
        <f>IF('I&amp;LL'!I49="$","$",SUMIF('I&amp;LL'!I49,"&lt;&gt;$")-SUMIF('I&amp;LL'!G49,"&lt;&gt;$"))</f>
        <v>$</v>
      </c>
      <c r="J28" s="18"/>
      <c r="K28" s="19"/>
      <c r="L28" s="19"/>
      <c r="M28" s="19"/>
      <c r="N28" s="19"/>
      <c r="O28" s="19"/>
      <c r="P28" s="19"/>
      <c r="Q28" s="19"/>
      <c r="R28" s="19"/>
      <c r="S28" s="19"/>
      <c r="T28" s="19"/>
      <c r="U28" s="19"/>
      <c r="V28" s="19"/>
      <c r="W28" s="19"/>
    </row>
    <row r="29" spans="1:23" s="10" customFormat="1" ht="24.95" customHeight="1" thickBot="1" x14ac:dyDescent="0.3">
      <c r="A29" s="119"/>
      <c r="B29" s="119"/>
      <c r="C29" s="116" t="s">
        <v>46</v>
      </c>
      <c r="D29" s="95" t="str">
        <f>IF(SUM(D26:D28)=0,"$",SUM(D26:D28))</f>
        <v>$</v>
      </c>
      <c r="E29" s="9"/>
      <c r="F29" s="115"/>
      <c r="G29" s="115"/>
      <c r="H29" s="116" t="s">
        <v>47</v>
      </c>
      <c r="I29" s="95" t="str">
        <f>IF(SUM(I26:I28)=0,"$",SUM(I26:I28))</f>
        <v>$</v>
      </c>
      <c r="J29" s="146"/>
      <c r="K29" s="148"/>
      <c r="L29" s="153"/>
      <c r="M29" s="148"/>
      <c r="N29" s="148"/>
      <c r="O29" s="148"/>
      <c r="P29" s="148"/>
      <c r="Q29" s="148"/>
      <c r="R29" s="148"/>
      <c r="S29" s="148"/>
      <c r="T29" s="148"/>
      <c r="U29" s="148"/>
      <c r="V29" s="148"/>
      <c r="W29" s="148"/>
    </row>
    <row r="30" spans="1:23" s="10" customFormat="1" ht="24.95" customHeight="1" thickBot="1" x14ac:dyDescent="0.3">
      <c r="A30" s="115"/>
      <c r="B30" s="115"/>
      <c r="C30" s="115"/>
      <c r="D30" s="126"/>
      <c r="E30" s="115"/>
      <c r="F30" s="115"/>
      <c r="G30" s="115"/>
      <c r="H30" s="127" t="s">
        <v>48</v>
      </c>
      <c r="I30" s="128" t="str">
        <f>IF(SUMIF(I17,"&lt;&gt;$")+SUMIF(I24,"&lt;&gt;$")+SUMIF(I29,"&lt;&gt;$")=0,"$",SUMIF(I17,"&lt;&gt;$")+SUMIF(I24,"&lt;&gt;$")+SUMIF(I29,"&lt;&gt;$"))</f>
        <v>$</v>
      </c>
      <c r="J30" s="146"/>
      <c r="K30" s="148"/>
      <c r="L30" s="148"/>
      <c r="M30" s="148"/>
      <c r="N30" s="148"/>
      <c r="O30" s="148"/>
      <c r="P30" s="148"/>
      <c r="Q30" s="148"/>
      <c r="R30" s="148"/>
      <c r="S30" s="148"/>
      <c r="T30" s="148"/>
      <c r="U30" s="148"/>
      <c r="V30" s="148"/>
      <c r="W30" s="148"/>
    </row>
    <row r="31" spans="1:23" s="10" customFormat="1" ht="24.95" customHeight="1" thickBot="1" x14ac:dyDescent="0.3">
      <c r="A31" s="115"/>
      <c r="B31" s="115"/>
      <c r="C31" s="115"/>
      <c r="D31" s="129"/>
      <c r="E31" s="115"/>
      <c r="F31" s="115"/>
      <c r="G31" s="115"/>
      <c r="H31" s="127" t="s">
        <v>49</v>
      </c>
      <c r="I31" s="130" t="str">
        <f>IF(SUMIF(D32,"&lt;&gt;$")=0,"$",SUMIF(D32,"&lt;&gt;$")-SUMIF(I30,"&lt;&gt;$"))</f>
        <v>$</v>
      </c>
      <c r="J31" s="146"/>
      <c r="K31" s="153"/>
      <c r="L31" s="148"/>
      <c r="M31" s="148"/>
      <c r="N31" s="148"/>
      <c r="O31" s="148"/>
      <c r="P31" s="148"/>
      <c r="Q31" s="148"/>
      <c r="R31" s="148"/>
      <c r="S31" s="148"/>
      <c r="T31" s="148"/>
      <c r="U31" s="148"/>
      <c r="V31" s="148"/>
      <c r="W31" s="148"/>
    </row>
    <row r="32" spans="1:23" s="10" customFormat="1" ht="24.95" customHeight="1" thickBot="1" x14ac:dyDescent="0.3">
      <c r="A32" s="200" t="s">
        <v>50</v>
      </c>
      <c r="B32" s="200"/>
      <c r="C32" s="201"/>
      <c r="D32" s="128" t="str">
        <f>IF(SUMIF(D17,"&lt;&gt;$")+SUMIF(D24,"&lt;&gt;$")+SUMIF(D29,"&lt;&gt;$")=0,"$",SUMIF(D17,"&lt;&gt;$")+SUMIF(D24,"&lt;&gt;$")+SUMIF(D29,"&lt;&gt;$"))</f>
        <v>$</v>
      </c>
      <c r="E32" s="115"/>
      <c r="F32" s="115"/>
      <c r="G32" s="115"/>
      <c r="H32" s="127" t="s">
        <v>51</v>
      </c>
      <c r="I32" s="131" t="str">
        <f>IF(SUMIF(I30,"&lt;&gt;$"),SUMIF(I30,"&lt;&gt;$")+SUMIF(I31,"&lt;&gt;$"),"$")</f>
        <v>$</v>
      </c>
      <c r="J32" s="146"/>
      <c r="K32" s="148"/>
      <c r="L32" s="148"/>
      <c r="M32" s="148"/>
      <c r="N32" s="148"/>
      <c r="O32" s="148"/>
      <c r="P32" s="148"/>
      <c r="Q32" s="148"/>
      <c r="R32" s="148"/>
      <c r="S32" s="148"/>
      <c r="T32" s="148"/>
      <c r="U32" s="148"/>
      <c r="V32" s="148"/>
      <c r="W32" s="148"/>
    </row>
    <row r="33" spans="1:23" s="10" customFormat="1" ht="24.95" customHeight="1" x14ac:dyDescent="0.25">
      <c r="A33" s="132"/>
      <c r="B33" s="115"/>
      <c r="C33" s="115"/>
      <c r="D33" s="126"/>
      <c r="E33" s="115"/>
      <c r="F33" s="115"/>
      <c r="G33" s="115"/>
      <c r="H33" s="127" t="s">
        <v>52</v>
      </c>
      <c r="I33" s="133" t="str">
        <f>IF(D32="$","",SUMIF(I31,"&lt;&gt;$")/SUMIF(D32,"&lt;&gt;$"))</f>
        <v/>
      </c>
      <c r="J33" s="146"/>
      <c r="K33" s="148"/>
      <c r="L33" s="148"/>
      <c r="M33" s="148"/>
      <c r="N33" s="148"/>
      <c r="O33" s="148"/>
      <c r="P33" s="148"/>
      <c r="Q33" s="148"/>
      <c r="R33" s="148"/>
      <c r="S33" s="148"/>
      <c r="T33" s="148"/>
      <c r="U33" s="148"/>
      <c r="V33" s="148"/>
      <c r="W33" s="148"/>
    </row>
    <row r="34" spans="1:23" x14ac:dyDescent="0.25">
      <c r="A34" s="5"/>
      <c r="B34" s="5"/>
      <c r="C34" s="5"/>
      <c r="D34" s="15"/>
      <c r="E34" s="5"/>
      <c r="F34" s="13"/>
      <c r="G34" s="13"/>
      <c r="H34" s="5"/>
      <c r="I34" s="14"/>
      <c r="J34" s="18"/>
      <c r="K34" s="19"/>
      <c r="L34" s="19"/>
      <c r="M34" s="19"/>
      <c r="N34" s="19"/>
      <c r="O34" s="19"/>
      <c r="P34" s="19"/>
      <c r="Q34" s="19"/>
      <c r="R34" s="19"/>
      <c r="S34" s="19"/>
      <c r="T34" s="19"/>
      <c r="U34" s="19"/>
      <c r="V34" s="19"/>
      <c r="W34" s="19"/>
    </row>
    <row r="35" spans="1:23" ht="78" customHeight="1" x14ac:dyDescent="0.25">
      <c r="A35" s="202" t="s">
        <v>53</v>
      </c>
      <c r="B35" s="202"/>
      <c r="C35" s="202"/>
      <c r="D35" s="202"/>
      <c r="E35" s="202"/>
      <c r="F35" s="202"/>
      <c r="G35" s="202"/>
      <c r="H35" s="202"/>
      <c r="I35" s="202"/>
      <c r="J35" s="18"/>
      <c r="K35" s="19"/>
      <c r="L35" s="19"/>
      <c r="M35" s="19"/>
      <c r="N35" s="19"/>
      <c r="O35" s="19"/>
      <c r="P35" s="19"/>
      <c r="Q35" s="19"/>
      <c r="R35" s="19"/>
      <c r="S35" s="19"/>
      <c r="T35" s="19"/>
      <c r="U35" s="19"/>
      <c r="V35" s="19"/>
      <c r="W35" s="19"/>
    </row>
    <row r="36" spans="1:23" x14ac:dyDescent="0.25">
      <c r="A36" s="16"/>
      <c r="B36" s="17"/>
      <c r="C36" s="16"/>
      <c r="D36" s="16"/>
      <c r="E36" s="16"/>
      <c r="F36" s="16"/>
      <c r="G36" s="16"/>
      <c r="H36" s="16"/>
      <c r="I36" s="16"/>
      <c r="J36" s="18"/>
      <c r="K36" s="19"/>
      <c r="L36" s="19"/>
      <c r="M36" s="19"/>
      <c r="N36" s="19"/>
      <c r="O36" s="19"/>
      <c r="P36" s="19"/>
      <c r="Q36" s="19"/>
      <c r="R36" s="19"/>
      <c r="S36" s="19"/>
      <c r="T36" s="19"/>
      <c r="U36" s="19"/>
      <c r="V36" s="19"/>
      <c r="W36" s="19"/>
    </row>
    <row r="37" spans="1:23" ht="36" customHeight="1" x14ac:dyDescent="0.25">
      <c r="A37" s="125" t="s">
        <v>54</v>
      </c>
      <c r="B37" s="134"/>
      <c r="C37" s="134"/>
      <c r="D37" s="134"/>
      <c r="E37" s="134"/>
      <c r="F37" s="135"/>
      <c r="G37" s="136" t="s">
        <v>7</v>
      </c>
      <c r="H37" s="142"/>
      <c r="I37" s="134"/>
      <c r="J37" s="18"/>
      <c r="K37" s="19"/>
      <c r="L37" s="19"/>
      <c r="M37" s="19"/>
      <c r="N37" s="19"/>
      <c r="O37" s="19"/>
      <c r="P37" s="19"/>
      <c r="Q37" s="19"/>
      <c r="R37" s="19"/>
      <c r="S37" s="19"/>
      <c r="T37" s="19"/>
      <c r="U37" s="19"/>
      <c r="V37" s="19"/>
      <c r="W37" s="19"/>
    </row>
    <row r="38" spans="1:23" ht="22.5" customHeight="1" x14ac:dyDescent="0.25">
      <c r="A38" s="137"/>
      <c r="B38" s="120"/>
      <c r="C38" s="138"/>
      <c r="D38" s="138"/>
      <c r="E38" s="139"/>
      <c r="F38" s="138"/>
      <c r="G38" s="140"/>
      <c r="H38" s="135"/>
      <c r="I38" s="135"/>
      <c r="J38" s="18"/>
      <c r="K38" s="19"/>
      <c r="L38" s="19"/>
      <c r="M38" s="19"/>
      <c r="N38" s="19"/>
      <c r="O38" s="19"/>
      <c r="P38" s="19"/>
      <c r="Q38" s="19"/>
      <c r="R38" s="19"/>
      <c r="S38" s="19"/>
      <c r="T38" s="19"/>
      <c r="U38" s="19"/>
      <c r="V38" s="19"/>
      <c r="W38" s="19"/>
    </row>
    <row r="39" spans="1:23" ht="27" customHeight="1" x14ac:dyDescent="0.25">
      <c r="A39" s="125" t="s">
        <v>54</v>
      </c>
      <c r="B39" s="134"/>
      <c r="C39" s="134"/>
      <c r="D39" s="134"/>
      <c r="E39" s="134"/>
      <c r="F39" s="135"/>
      <c r="G39" s="141" t="s">
        <v>7</v>
      </c>
      <c r="H39" s="142"/>
      <c r="I39" s="134"/>
      <c r="J39" s="18"/>
      <c r="K39" s="19"/>
      <c r="L39" s="19"/>
      <c r="M39" s="19"/>
      <c r="N39" s="19"/>
      <c r="O39" s="19"/>
      <c r="P39" s="19"/>
      <c r="Q39" s="19"/>
      <c r="R39" s="19"/>
      <c r="S39" s="19"/>
      <c r="T39" s="19"/>
      <c r="U39" s="19"/>
      <c r="V39" s="19"/>
      <c r="W39" s="19"/>
    </row>
    <row r="40" spans="1:23" ht="9.9499999999999993" customHeight="1" x14ac:dyDescent="0.25">
      <c r="A40" s="125"/>
      <c r="B40" s="125"/>
      <c r="C40" s="125"/>
      <c r="D40" s="125"/>
      <c r="E40" s="125"/>
      <c r="F40" s="125"/>
      <c r="G40" s="125"/>
      <c r="H40" s="125"/>
      <c r="I40" s="125"/>
      <c r="J40" s="18"/>
      <c r="K40" s="19"/>
      <c r="L40" s="19"/>
      <c r="M40" s="19"/>
      <c r="N40" s="19"/>
      <c r="O40" s="19"/>
      <c r="P40" s="19"/>
      <c r="Q40" s="19"/>
      <c r="R40" s="19"/>
      <c r="S40" s="19"/>
      <c r="T40" s="19"/>
      <c r="U40" s="19"/>
      <c r="V40" s="19"/>
      <c r="W40" s="19"/>
    </row>
    <row r="41" spans="1:23" s="19" customFormat="1" x14ac:dyDescent="0.25">
      <c r="A41" s="186" t="s">
        <v>55</v>
      </c>
      <c r="B41" s="186"/>
      <c r="C41" s="186"/>
      <c r="D41" s="186"/>
      <c r="E41" s="186"/>
      <c r="F41" s="186"/>
      <c r="G41" s="186"/>
      <c r="H41" s="186"/>
      <c r="I41" s="186"/>
      <c r="J41" s="18"/>
    </row>
    <row r="42" spans="1:23" x14ac:dyDescent="0.25">
      <c r="J42" s="19"/>
      <c r="K42" s="19"/>
      <c r="L42" s="19"/>
      <c r="M42" s="19"/>
      <c r="N42" s="19"/>
      <c r="O42" s="19"/>
      <c r="P42" s="19"/>
      <c r="Q42" s="19"/>
      <c r="R42" s="19"/>
      <c r="S42" s="19"/>
      <c r="T42" s="19"/>
      <c r="U42" s="19"/>
      <c r="V42" s="19"/>
      <c r="W42" s="19"/>
    </row>
    <row r="43" spans="1:23" x14ac:dyDescent="0.25">
      <c r="J43" s="19"/>
      <c r="K43" s="19"/>
      <c r="L43" s="19"/>
      <c r="M43" s="19"/>
      <c r="N43" s="19"/>
      <c r="O43" s="19"/>
      <c r="P43" s="19"/>
      <c r="Q43" s="19"/>
      <c r="R43" s="19"/>
      <c r="S43" s="19"/>
      <c r="T43" s="19"/>
      <c r="U43" s="19"/>
      <c r="V43" s="19"/>
      <c r="W43" s="19"/>
    </row>
    <row r="44" spans="1:23" x14ac:dyDescent="0.25">
      <c r="J44" s="19"/>
      <c r="K44" s="19"/>
      <c r="L44" s="19"/>
      <c r="M44" s="19"/>
      <c r="N44" s="19"/>
      <c r="O44" s="19"/>
      <c r="P44" s="19"/>
      <c r="Q44" s="19"/>
      <c r="R44" s="19"/>
      <c r="S44" s="19"/>
      <c r="T44" s="19"/>
      <c r="U44" s="19"/>
      <c r="V44" s="19"/>
      <c r="W44" s="19"/>
    </row>
    <row r="45" spans="1:23" x14ac:dyDescent="0.25">
      <c r="J45" s="19"/>
      <c r="K45" s="19"/>
      <c r="L45" s="19"/>
      <c r="M45" s="19"/>
      <c r="N45" s="19"/>
      <c r="O45" s="19"/>
      <c r="P45" s="19"/>
      <c r="Q45" s="19"/>
      <c r="R45" s="19"/>
      <c r="S45" s="19"/>
      <c r="T45" s="19"/>
      <c r="U45" s="19"/>
      <c r="V45" s="19"/>
      <c r="W45" s="19"/>
    </row>
    <row r="46" spans="1:23" x14ac:dyDescent="0.25">
      <c r="J46" s="19"/>
      <c r="K46" s="19"/>
      <c r="L46" s="19"/>
      <c r="M46" s="19"/>
      <c r="N46" s="19"/>
      <c r="O46" s="19"/>
      <c r="P46" s="19"/>
      <c r="Q46" s="19"/>
      <c r="R46" s="19"/>
      <c r="S46" s="19"/>
      <c r="T46" s="19"/>
      <c r="U46" s="19"/>
      <c r="V46" s="19"/>
      <c r="W46" s="19"/>
    </row>
    <row r="47" spans="1:23" x14ac:dyDescent="0.25">
      <c r="J47" s="19"/>
      <c r="K47" s="19"/>
      <c r="L47" s="19"/>
      <c r="M47" s="19"/>
      <c r="N47" s="19"/>
      <c r="O47" s="19"/>
      <c r="P47" s="19"/>
      <c r="Q47" s="19"/>
      <c r="R47" s="19"/>
      <c r="S47" s="19"/>
      <c r="T47" s="19"/>
      <c r="U47" s="19"/>
      <c r="V47" s="19"/>
      <c r="W47" s="19"/>
    </row>
    <row r="48" spans="1:23" x14ac:dyDescent="0.25">
      <c r="J48" s="19"/>
      <c r="K48" s="19"/>
      <c r="L48" s="19"/>
      <c r="M48" s="19"/>
      <c r="N48" s="19"/>
      <c r="O48" s="19"/>
      <c r="P48" s="19"/>
      <c r="Q48" s="19"/>
      <c r="R48" s="19"/>
      <c r="S48" s="19"/>
      <c r="T48" s="19"/>
      <c r="U48" s="19"/>
      <c r="V48" s="19"/>
      <c r="W48" s="19"/>
    </row>
    <row r="49" spans="10:23" x14ac:dyDescent="0.25">
      <c r="J49" s="19"/>
      <c r="K49" s="19"/>
      <c r="L49" s="19"/>
      <c r="M49" s="19"/>
      <c r="N49" s="19"/>
      <c r="O49" s="19"/>
      <c r="P49" s="19"/>
      <c r="Q49" s="19"/>
      <c r="R49" s="19"/>
      <c r="S49" s="19"/>
      <c r="T49" s="19"/>
      <c r="U49" s="19"/>
      <c r="V49" s="19"/>
      <c r="W49" s="19"/>
    </row>
    <row r="50" spans="10:23" x14ac:dyDescent="0.25">
      <c r="J50" s="19"/>
      <c r="K50" s="19"/>
      <c r="L50" s="19"/>
      <c r="M50" s="19"/>
      <c r="N50" s="19"/>
      <c r="O50" s="19"/>
      <c r="P50" s="19"/>
      <c r="Q50" s="19"/>
      <c r="R50" s="19"/>
      <c r="S50" s="19"/>
      <c r="T50" s="19"/>
      <c r="U50" s="19"/>
      <c r="V50" s="19"/>
      <c r="W50" s="19"/>
    </row>
    <row r="51" spans="10:23" x14ac:dyDescent="0.25">
      <c r="J51" s="19"/>
      <c r="K51" s="19"/>
      <c r="L51" s="19"/>
      <c r="M51" s="19"/>
      <c r="N51" s="19"/>
      <c r="O51" s="19"/>
      <c r="P51" s="19"/>
      <c r="Q51" s="19"/>
      <c r="R51" s="19"/>
      <c r="S51" s="19"/>
      <c r="T51" s="19"/>
      <c r="U51" s="19"/>
      <c r="V51" s="19"/>
      <c r="W51" s="19"/>
    </row>
  </sheetData>
  <sheetProtection sheet="1" objects="1" scenarios="1"/>
  <mergeCells count="8">
    <mergeCell ref="A41:I41"/>
    <mergeCell ref="B5:C5"/>
    <mergeCell ref="B6:C6"/>
    <mergeCell ref="K5:N14"/>
    <mergeCell ref="A2:I2"/>
    <mergeCell ref="B7:C7"/>
    <mergeCell ref="A32:C32"/>
    <mergeCell ref="A35:I35"/>
  </mergeCells>
  <conditionalFormatting sqref="I9:I17 I26:I33 D26:D32 D17 D10:D14 I19:I24 D19:D24">
    <cfRule type="expression" dxfId="54" priority="1">
      <formula>_xlfn.ISFORMULA(D9)</formula>
    </cfRule>
  </conditionalFormatting>
  <printOptions horizontalCentered="1"/>
  <pageMargins left="0.5" right="0.5" top="0.75" bottom="0.75" header="0.5" footer="0.5"/>
  <pageSetup scale="7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4"/>
  <sheetViews>
    <sheetView zoomScaleNormal="100" workbookViewId="0">
      <selection activeCell="L19" sqref="L19"/>
    </sheetView>
  </sheetViews>
  <sheetFormatPr defaultColWidth="9.140625" defaultRowHeight="15.75" x14ac:dyDescent="0.25"/>
  <cols>
    <col min="1" max="1" width="18.140625" style="19" customWidth="1"/>
    <col min="2" max="8" width="12.7109375" style="19" customWidth="1"/>
    <col min="9" max="9" width="6.7109375" style="19" customWidth="1"/>
    <col min="10" max="15" width="9.7109375" style="19" customWidth="1"/>
    <col min="16" max="16384" width="9.140625" style="19"/>
  </cols>
  <sheetData>
    <row r="1" spans="1:14" ht="12" customHeight="1" x14ac:dyDescent="0.25">
      <c r="A1" s="13"/>
      <c r="B1" s="13"/>
      <c r="C1" s="13"/>
      <c r="D1" s="13"/>
      <c r="E1" s="13"/>
      <c r="F1" s="13"/>
      <c r="G1" s="13"/>
      <c r="H1" s="181" t="str">
        <f>IF(ISBLANK('Balance Sheet'!B5),"",'Balance Sheet'!I1&amp;" - "&amp;TEXT('Balance Sheet'!G6,"m/d/yy"))</f>
        <v/>
      </c>
    </row>
    <row r="2" spans="1:14" ht="13.5" customHeight="1" x14ac:dyDescent="0.25">
      <c r="A2" s="238" t="s">
        <v>56</v>
      </c>
      <c r="B2" s="238"/>
      <c r="C2" s="238"/>
      <c r="D2" s="238"/>
      <c r="E2" s="238"/>
      <c r="F2" s="238"/>
      <c r="G2" s="238"/>
      <c r="H2" s="238"/>
      <c r="I2" s="20"/>
    </row>
    <row r="3" spans="1:14" ht="9.9499999999999993" customHeight="1" x14ac:dyDescent="0.25">
      <c r="A3" s="13"/>
      <c r="B3" s="13"/>
      <c r="C3" s="13"/>
      <c r="D3" s="13"/>
      <c r="E3" s="13"/>
      <c r="F3" s="13"/>
      <c r="G3" s="13"/>
      <c r="H3" s="13"/>
    </row>
    <row r="4" spans="1:14" x14ac:dyDescent="0.25">
      <c r="A4" s="203" t="s">
        <v>13</v>
      </c>
      <c r="B4" s="211"/>
      <c r="C4" s="211"/>
      <c r="D4" s="237" t="s">
        <v>57</v>
      </c>
      <c r="E4" s="237"/>
      <c r="F4" s="239"/>
      <c r="G4" s="171" t="s">
        <v>58</v>
      </c>
      <c r="H4" s="171" t="s">
        <v>59</v>
      </c>
      <c r="J4" s="240" t="s">
        <v>60</v>
      </c>
      <c r="K4" s="241"/>
      <c r="L4" s="241"/>
      <c r="M4" s="241"/>
      <c r="N4" s="242"/>
    </row>
    <row r="5" spans="1:14" x14ac:dyDescent="0.25">
      <c r="A5" s="205"/>
      <c r="B5" s="214"/>
      <c r="C5" s="206"/>
      <c r="D5" s="222"/>
      <c r="E5" s="216"/>
      <c r="F5" s="216"/>
      <c r="G5" s="26"/>
      <c r="H5" s="21"/>
      <c r="J5" s="243" t="s">
        <v>61</v>
      </c>
      <c r="K5" s="244"/>
      <c r="L5" s="244"/>
      <c r="M5" s="244"/>
      <c r="N5" s="245"/>
    </row>
    <row r="6" spans="1:14" x14ac:dyDescent="0.25">
      <c r="A6" s="205"/>
      <c r="B6" s="214"/>
      <c r="C6" s="206"/>
      <c r="D6" s="222"/>
      <c r="E6" s="216"/>
      <c r="F6" s="216"/>
      <c r="G6" s="26"/>
      <c r="H6" s="21"/>
      <c r="J6" s="246"/>
      <c r="K6" s="247"/>
      <c r="L6" s="247"/>
      <c r="M6" s="247"/>
      <c r="N6" s="248"/>
    </row>
    <row r="7" spans="1:14" x14ac:dyDescent="0.25">
      <c r="A7" s="205"/>
      <c r="B7" s="214"/>
      <c r="C7" s="206"/>
      <c r="D7" s="222"/>
      <c r="E7" s="216"/>
      <c r="F7" s="216"/>
      <c r="G7" s="26"/>
      <c r="H7" s="21"/>
      <c r="J7" s="246"/>
      <c r="K7" s="247"/>
      <c r="L7" s="247"/>
      <c r="M7" s="247"/>
      <c r="N7" s="248"/>
    </row>
    <row r="8" spans="1:14" x14ac:dyDescent="0.25">
      <c r="A8" s="205"/>
      <c r="B8" s="214"/>
      <c r="C8" s="206"/>
      <c r="D8" s="222"/>
      <c r="E8" s="216"/>
      <c r="F8" s="216"/>
      <c r="G8" s="26"/>
      <c r="H8" s="21"/>
      <c r="J8" s="246"/>
      <c r="K8" s="247"/>
      <c r="L8" s="247"/>
      <c r="M8" s="247"/>
      <c r="N8" s="248"/>
    </row>
    <row r="9" spans="1:14" x14ac:dyDescent="0.25">
      <c r="A9" s="205"/>
      <c r="B9" s="214"/>
      <c r="C9" s="206"/>
      <c r="D9" s="222"/>
      <c r="E9" s="216"/>
      <c r="F9" s="216"/>
      <c r="G9" s="26"/>
      <c r="H9" s="21"/>
      <c r="J9" s="249"/>
      <c r="K9" s="250"/>
      <c r="L9" s="250"/>
      <c r="M9" s="250"/>
      <c r="N9" s="251"/>
    </row>
    <row r="10" spans="1:14" x14ac:dyDescent="0.25">
      <c r="A10" s="205"/>
      <c r="B10" s="214"/>
      <c r="C10" s="206"/>
      <c r="D10" s="222"/>
      <c r="E10" s="216"/>
      <c r="F10" s="216"/>
      <c r="G10" s="26"/>
      <c r="H10" s="21"/>
    </row>
    <row r="11" spans="1:14" x14ac:dyDescent="0.25">
      <c r="A11" s="205"/>
      <c r="B11" s="214"/>
      <c r="C11" s="206"/>
      <c r="D11" s="222"/>
      <c r="E11" s="216"/>
      <c r="F11" s="216"/>
      <c r="G11" s="26"/>
      <c r="H11" s="21"/>
    </row>
    <row r="12" spans="1:14" x14ac:dyDescent="0.25">
      <c r="A12" s="205"/>
      <c r="B12" s="214"/>
      <c r="C12" s="206"/>
      <c r="D12" s="222"/>
      <c r="E12" s="216"/>
      <c r="F12" s="216"/>
      <c r="G12" s="26"/>
      <c r="H12" s="21"/>
    </row>
    <row r="13" spans="1:14" x14ac:dyDescent="0.25">
      <c r="A13" s="205"/>
      <c r="B13" s="214"/>
      <c r="C13" s="206"/>
      <c r="D13" s="222"/>
      <c r="E13" s="216"/>
      <c r="F13" s="216"/>
      <c r="G13" s="26"/>
      <c r="H13" s="21"/>
    </row>
    <row r="14" spans="1:14" x14ac:dyDescent="0.25">
      <c r="A14" s="205"/>
      <c r="B14" s="214"/>
      <c r="C14" s="206"/>
      <c r="D14" s="222"/>
      <c r="E14" s="216"/>
      <c r="F14" s="216"/>
      <c r="G14" s="26"/>
      <c r="H14" s="21"/>
    </row>
    <row r="15" spans="1:14" ht="16.5" thickBot="1" x14ac:dyDescent="0.3">
      <c r="A15" s="205"/>
      <c r="B15" s="214"/>
      <c r="C15" s="206"/>
      <c r="D15" s="215"/>
      <c r="E15" s="216"/>
      <c r="F15" s="216"/>
      <c r="G15" s="26"/>
      <c r="H15" s="21"/>
    </row>
    <row r="16" spans="1:14" ht="16.5" thickBot="1" x14ac:dyDescent="0.3">
      <c r="A16" s="217"/>
      <c r="B16" s="217"/>
      <c r="C16" s="217"/>
      <c r="D16" s="109"/>
      <c r="E16" s="218" t="s">
        <v>62</v>
      </c>
      <c r="F16" s="218"/>
      <c r="G16" s="219"/>
      <c r="H16" s="76" t="str">
        <f>IF(SUM(H5:H15)=0,"$",SUM(H5:H15))</f>
        <v>$</v>
      </c>
    </row>
    <row r="17" spans="1:8" ht="17.100000000000001" customHeight="1" x14ac:dyDescent="0.25">
      <c r="A17" s="220"/>
      <c r="B17" s="221"/>
      <c r="C17" s="221"/>
      <c r="D17" s="221"/>
      <c r="E17" s="221"/>
      <c r="F17" s="221"/>
      <c r="G17" s="221"/>
      <c r="H17" s="221"/>
    </row>
    <row r="18" spans="1:8" x14ac:dyDescent="0.25">
      <c r="A18" s="203" t="s">
        <v>15</v>
      </c>
      <c r="B18" s="211"/>
      <c r="C18" s="211"/>
      <c r="D18" s="174" t="s">
        <v>63</v>
      </c>
      <c r="E18" s="180" t="s">
        <v>64</v>
      </c>
      <c r="F18" s="174" t="s">
        <v>65</v>
      </c>
      <c r="G18" s="174" t="s">
        <v>66</v>
      </c>
      <c r="H18" s="164" t="s">
        <v>67</v>
      </c>
    </row>
    <row r="19" spans="1:8" x14ac:dyDescent="0.25">
      <c r="A19" s="209"/>
      <c r="B19" s="210"/>
      <c r="C19" s="210"/>
      <c r="D19" s="21"/>
      <c r="E19" s="21"/>
      <c r="F19" s="21"/>
      <c r="G19" s="21"/>
      <c r="H19" s="145" t="str">
        <f>IF(ISBLANK(A19),"",SUM(D19:G19))</f>
        <v/>
      </c>
    </row>
    <row r="20" spans="1:8" x14ac:dyDescent="0.25">
      <c r="A20" s="209"/>
      <c r="B20" s="210"/>
      <c r="C20" s="210"/>
      <c r="D20" s="21"/>
      <c r="E20" s="21"/>
      <c r="F20" s="21"/>
      <c r="G20" s="21"/>
      <c r="H20" s="145" t="str">
        <f t="shared" ref="H20:H34" si="0">IF(ISBLANK(A20),"",SUM(D20:G20))</f>
        <v/>
      </c>
    </row>
    <row r="21" spans="1:8" x14ac:dyDescent="0.25">
      <c r="A21" s="209"/>
      <c r="B21" s="210"/>
      <c r="C21" s="210"/>
      <c r="D21" s="21"/>
      <c r="E21" s="21"/>
      <c r="F21" s="21"/>
      <c r="G21" s="21"/>
      <c r="H21" s="145" t="str">
        <f t="shared" si="0"/>
        <v/>
      </c>
    </row>
    <row r="22" spans="1:8" x14ac:dyDescent="0.25">
      <c r="A22" s="209"/>
      <c r="B22" s="210"/>
      <c r="C22" s="210"/>
      <c r="D22" s="21"/>
      <c r="E22" s="21"/>
      <c r="F22" s="21"/>
      <c r="G22" s="21"/>
      <c r="H22" s="145" t="str">
        <f t="shared" si="0"/>
        <v/>
      </c>
    </row>
    <row r="23" spans="1:8" x14ac:dyDescent="0.25">
      <c r="A23" s="209"/>
      <c r="B23" s="210"/>
      <c r="C23" s="210"/>
      <c r="D23" s="21"/>
      <c r="E23" s="21"/>
      <c r="F23" s="21"/>
      <c r="G23" s="21"/>
      <c r="H23" s="145" t="str">
        <f t="shared" si="0"/>
        <v/>
      </c>
    </row>
    <row r="24" spans="1:8" x14ac:dyDescent="0.25">
      <c r="A24" s="209"/>
      <c r="B24" s="210"/>
      <c r="C24" s="210"/>
      <c r="D24" s="21"/>
      <c r="E24" s="21"/>
      <c r="F24" s="21"/>
      <c r="G24" s="21"/>
      <c r="H24" s="145" t="str">
        <f t="shared" si="0"/>
        <v/>
      </c>
    </row>
    <row r="25" spans="1:8" x14ac:dyDescent="0.25">
      <c r="A25" s="209"/>
      <c r="B25" s="210"/>
      <c r="C25" s="210"/>
      <c r="D25" s="21"/>
      <c r="E25" s="21"/>
      <c r="F25" s="21"/>
      <c r="G25" s="21"/>
      <c r="H25" s="145" t="str">
        <f t="shared" si="0"/>
        <v/>
      </c>
    </row>
    <row r="26" spans="1:8" x14ac:dyDescent="0.25">
      <c r="A26" s="209"/>
      <c r="B26" s="210"/>
      <c r="C26" s="210"/>
      <c r="D26" s="21"/>
      <c r="E26" s="21"/>
      <c r="F26" s="21"/>
      <c r="G26" s="21"/>
      <c r="H26" s="145" t="str">
        <f t="shared" si="0"/>
        <v/>
      </c>
    </row>
    <row r="27" spans="1:8" x14ac:dyDescent="0.25">
      <c r="A27" s="209"/>
      <c r="B27" s="210"/>
      <c r="C27" s="210"/>
      <c r="D27" s="21"/>
      <c r="E27" s="21"/>
      <c r="F27" s="21"/>
      <c r="G27" s="21"/>
      <c r="H27" s="145" t="str">
        <f t="shared" si="0"/>
        <v/>
      </c>
    </row>
    <row r="28" spans="1:8" x14ac:dyDescent="0.25">
      <c r="A28" s="209"/>
      <c r="B28" s="210"/>
      <c r="C28" s="210"/>
      <c r="D28" s="21"/>
      <c r="E28" s="21"/>
      <c r="F28" s="21"/>
      <c r="G28" s="21"/>
      <c r="H28" s="145" t="str">
        <f t="shared" si="0"/>
        <v/>
      </c>
    </row>
    <row r="29" spans="1:8" ht="16.5" thickBot="1" x14ac:dyDescent="0.3">
      <c r="A29" s="212"/>
      <c r="B29" s="213"/>
      <c r="C29" s="213"/>
      <c r="D29" s="21"/>
      <c r="E29" s="21"/>
      <c r="F29" s="21"/>
      <c r="G29" s="21"/>
      <c r="H29" s="145" t="str">
        <f t="shared" si="0"/>
        <v/>
      </c>
    </row>
    <row r="30" spans="1:8" hidden="1" x14ac:dyDescent="0.25">
      <c r="A30" s="212"/>
      <c r="B30" s="213"/>
      <c r="C30" s="213"/>
      <c r="D30" s="21"/>
      <c r="E30" s="21"/>
      <c r="F30" s="21"/>
      <c r="G30" s="21"/>
      <c r="H30" s="145" t="str">
        <f t="shared" si="0"/>
        <v/>
      </c>
    </row>
    <row r="31" spans="1:8" hidden="1" x14ac:dyDescent="0.25">
      <c r="A31" s="212"/>
      <c r="B31" s="213"/>
      <c r="C31" s="213"/>
      <c r="D31" s="21"/>
      <c r="E31" s="21"/>
      <c r="F31" s="21"/>
      <c r="G31" s="21"/>
      <c r="H31" s="145" t="str">
        <f t="shared" si="0"/>
        <v/>
      </c>
    </row>
    <row r="32" spans="1:8" hidden="1" x14ac:dyDescent="0.25">
      <c r="A32" s="212"/>
      <c r="B32" s="213"/>
      <c r="C32" s="213"/>
      <c r="D32" s="21"/>
      <c r="E32" s="21"/>
      <c r="F32" s="21"/>
      <c r="G32" s="21"/>
      <c r="H32" s="145" t="str">
        <f t="shared" si="0"/>
        <v/>
      </c>
    </row>
    <row r="33" spans="1:8" hidden="1" x14ac:dyDescent="0.25">
      <c r="A33" s="212"/>
      <c r="B33" s="213"/>
      <c r="C33" s="213"/>
      <c r="D33" s="21"/>
      <c r="E33" s="21"/>
      <c r="F33" s="21"/>
      <c r="G33" s="21"/>
      <c r="H33" s="145" t="str">
        <f t="shared" si="0"/>
        <v/>
      </c>
    </row>
    <row r="34" spans="1:8" ht="16.5" hidden="1" thickBot="1" x14ac:dyDescent="0.3">
      <c r="A34" s="212"/>
      <c r="B34" s="213"/>
      <c r="C34" s="213"/>
      <c r="D34" s="21"/>
      <c r="E34" s="21"/>
      <c r="F34" s="21"/>
      <c r="G34" s="21"/>
      <c r="H34" s="145" t="str">
        <f t="shared" si="0"/>
        <v/>
      </c>
    </row>
    <row r="35" spans="1:8" ht="16.5" thickBot="1" x14ac:dyDescent="0.3">
      <c r="A35" s="218" t="s">
        <v>68</v>
      </c>
      <c r="B35" s="218"/>
      <c r="C35" s="218"/>
      <c r="D35" s="218"/>
      <c r="E35" s="218"/>
      <c r="F35" s="218"/>
      <c r="G35" s="219"/>
      <c r="H35" s="76" t="str">
        <f>IF(SUM(H19:H34)=0,"$",SUM(H19:H34))</f>
        <v>$</v>
      </c>
    </row>
    <row r="36" spans="1:8" ht="17.100000000000001" customHeight="1" x14ac:dyDescent="0.25">
      <c r="A36" s="220"/>
      <c r="B36" s="221"/>
      <c r="C36" s="221"/>
      <c r="D36" s="221"/>
      <c r="E36" s="221"/>
      <c r="F36" s="221"/>
      <c r="G36" s="221"/>
      <c r="H36" s="221"/>
    </row>
    <row r="37" spans="1:8" ht="15.75" customHeight="1" x14ac:dyDescent="0.25">
      <c r="A37" s="203" t="s">
        <v>17</v>
      </c>
      <c r="B37" s="204"/>
      <c r="C37" s="237" t="s">
        <v>69</v>
      </c>
      <c r="D37" s="237"/>
      <c r="E37" s="174" t="s">
        <v>70</v>
      </c>
      <c r="F37" s="174" t="s">
        <v>71</v>
      </c>
      <c r="G37" s="174" t="s">
        <v>72</v>
      </c>
      <c r="H37" s="175" t="s">
        <v>59</v>
      </c>
    </row>
    <row r="38" spans="1:8" x14ac:dyDescent="0.25">
      <c r="A38" s="205"/>
      <c r="B38" s="206"/>
      <c r="C38" s="207"/>
      <c r="D38" s="208"/>
      <c r="E38" s="23"/>
      <c r="F38" s="23"/>
      <c r="G38" s="108"/>
      <c r="H38" s="145" t="str">
        <f>IF(ISBLANK(A38),"",F38*G38)</f>
        <v/>
      </c>
    </row>
    <row r="39" spans="1:8" x14ac:dyDescent="0.25">
      <c r="A39" s="205"/>
      <c r="B39" s="206"/>
      <c r="C39" s="207"/>
      <c r="D39" s="208"/>
      <c r="E39" s="23"/>
      <c r="F39" s="23"/>
      <c r="G39" s="108"/>
      <c r="H39" s="145" t="str">
        <f t="shared" ref="H39:H53" si="1">IF(ISBLANK(A39),"",F39*G39)</f>
        <v/>
      </c>
    </row>
    <row r="40" spans="1:8" x14ac:dyDescent="0.25">
      <c r="A40" s="205"/>
      <c r="B40" s="206"/>
      <c r="C40" s="207"/>
      <c r="D40" s="208"/>
      <c r="E40" s="23"/>
      <c r="F40" s="23"/>
      <c r="G40" s="108"/>
      <c r="H40" s="145" t="str">
        <f t="shared" si="1"/>
        <v/>
      </c>
    </row>
    <row r="41" spans="1:8" x14ac:dyDescent="0.25">
      <c r="A41" s="205"/>
      <c r="B41" s="206"/>
      <c r="C41" s="207"/>
      <c r="D41" s="208"/>
      <c r="E41" s="23"/>
      <c r="F41" s="23"/>
      <c r="G41" s="108"/>
      <c r="H41" s="145" t="str">
        <f t="shared" si="1"/>
        <v/>
      </c>
    </row>
    <row r="42" spans="1:8" x14ac:dyDescent="0.25">
      <c r="A42" s="205"/>
      <c r="B42" s="206"/>
      <c r="C42" s="207"/>
      <c r="D42" s="208"/>
      <c r="E42" s="23"/>
      <c r="F42" s="23"/>
      <c r="G42" s="108"/>
      <c r="H42" s="145" t="str">
        <f t="shared" si="1"/>
        <v/>
      </c>
    </row>
    <row r="43" spans="1:8" x14ac:dyDescent="0.25">
      <c r="A43" s="205"/>
      <c r="B43" s="206"/>
      <c r="C43" s="207"/>
      <c r="D43" s="208"/>
      <c r="E43" s="23"/>
      <c r="F43" s="23"/>
      <c r="G43" s="108"/>
      <c r="H43" s="145" t="str">
        <f t="shared" si="1"/>
        <v/>
      </c>
    </row>
    <row r="44" spans="1:8" x14ac:dyDescent="0.25">
      <c r="A44" s="205"/>
      <c r="B44" s="206"/>
      <c r="C44" s="207"/>
      <c r="D44" s="208"/>
      <c r="E44" s="23"/>
      <c r="F44" s="23"/>
      <c r="G44" s="24"/>
      <c r="H44" s="145" t="str">
        <f t="shared" si="1"/>
        <v/>
      </c>
    </row>
    <row r="45" spans="1:8" x14ac:dyDescent="0.25">
      <c r="A45" s="205"/>
      <c r="B45" s="206"/>
      <c r="C45" s="207"/>
      <c r="D45" s="208"/>
      <c r="E45" s="23"/>
      <c r="F45" s="23"/>
      <c r="G45" s="108"/>
      <c r="H45" s="145" t="str">
        <f t="shared" si="1"/>
        <v/>
      </c>
    </row>
    <row r="46" spans="1:8" x14ac:dyDescent="0.25">
      <c r="A46" s="205"/>
      <c r="B46" s="206"/>
      <c r="C46" s="207"/>
      <c r="D46" s="208"/>
      <c r="E46" s="23"/>
      <c r="F46" s="23"/>
      <c r="G46" s="108"/>
      <c r="H46" s="145" t="str">
        <f t="shared" si="1"/>
        <v/>
      </c>
    </row>
    <row r="47" spans="1:8" x14ac:dyDescent="0.25">
      <c r="A47" s="205"/>
      <c r="B47" s="206"/>
      <c r="C47" s="207"/>
      <c r="D47" s="208"/>
      <c r="E47" s="23"/>
      <c r="F47" s="23"/>
      <c r="G47" s="108"/>
      <c r="H47" s="145" t="str">
        <f t="shared" si="1"/>
        <v/>
      </c>
    </row>
    <row r="48" spans="1:8" ht="16.5" thickBot="1" x14ac:dyDescent="0.3">
      <c r="A48" s="205"/>
      <c r="B48" s="206"/>
      <c r="C48" s="207"/>
      <c r="D48" s="208"/>
      <c r="E48" s="23"/>
      <c r="F48" s="23"/>
      <c r="G48" s="108"/>
      <c r="H48" s="145" t="str">
        <f t="shared" si="1"/>
        <v/>
      </c>
    </row>
    <row r="49" spans="1:9" hidden="1" x14ac:dyDescent="0.25">
      <c r="A49" s="205"/>
      <c r="B49" s="206"/>
      <c r="C49" s="207"/>
      <c r="D49" s="208"/>
      <c r="E49" s="23"/>
      <c r="F49" s="23"/>
      <c r="G49" s="24"/>
      <c r="H49" s="145" t="str">
        <f t="shared" si="1"/>
        <v/>
      </c>
    </row>
    <row r="50" spans="1:9" hidden="1" x14ac:dyDescent="0.25">
      <c r="A50" s="205"/>
      <c r="B50" s="206"/>
      <c r="C50" s="207"/>
      <c r="D50" s="208"/>
      <c r="E50" s="23"/>
      <c r="F50" s="23"/>
      <c r="G50" s="108"/>
      <c r="H50" s="145" t="str">
        <f t="shared" si="1"/>
        <v/>
      </c>
    </row>
    <row r="51" spans="1:9" hidden="1" x14ac:dyDescent="0.25">
      <c r="A51" s="205"/>
      <c r="B51" s="206"/>
      <c r="C51" s="207"/>
      <c r="D51" s="208"/>
      <c r="E51" s="23"/>
      <c r="F51" s="23"/>
      <c r="G51" s="108"/>
      <c r="H51" s="145" t="str">
        <f t="shared" si="1"/>
        <v/>
      </c>
    </row>
    <row r="52" spans="1:9" hidden="1" x14ac:dyDescent="0.25">
      <c r="A52" s="205"/>
      <c r="B52" s="206"/>
      <c r="C52" s="207"/>
      <c r="D52" s="208"/>
      <c r="E52" s="23"/>
      <c r="F52" s="23"/>
      <c r="G52" s="108"/>
      <c r="H52" s="145" t="str">
        <f t="shared" si="1"/>
        <v/>
      </c>
    </row>
    <row r="53" spans="1:9" ht="16.5" hidden="1" thickBot="1" x14ac:dyDescent="0.3">
      <c r="A53" s="205"/>
      <c r="B53" s="206"/>
      <c r="C53" s="207"/>
      <c r="D53" s="208"/>
      <c r="E53" s="23"/>
      <c r="F53" s="23"/>
      <c r="G53" s="108"/>
      <c r="H53" s="145" t="str">
        <f t="shared" si="1"/>
        <v/>
      </c>
    </row>
    <row r="54" spans="1:9" ht="16.5" thickBot="1" x14ac:dyDescent="0.3">
      <c r="A54" s="235" t="s">
        <v>73</v>
      </c>
      <c r="B54" s="235"/>
      <c r="C54" s="235"/>
      <c r="D54" s="235"/>
      <c r="E54" s="235"/>
      <c r="F54" s="235"/>
      <c r="G54" s="236"/>
      <c r="H54" s="76" t="str">
        <f>IF(SUM(H38:H53)=0,"$",SUM(H38:H53))</f>
        <v>$</v>
      </c>
    </row>
    <row r="55" spans="1:9" ht="17.100000000000001" customHeight="1" x14ac:dyDescent="0.25">
      <c r="A55" s="220"/>
      <c r="B55" s="221"/>
      <c r="C55" s="221"/>
      <c r="D55" s="221"/>
      <c r="E55" s="221"/>
      <c r="F55" s="221"/>
      <c r="G55" s="221"/>
      <c r="H55" s="221"/>
    </row>
    <row r="56" spans="1:9" x14ac:dyDescent="0.25">
      <c r="A56" s="203" t="s">
        <v>19</v>
      </c>
      <c r="B56" s="211"/>
      <c r="C56" s="211"/>
      <c r="D56" s="175" t="s">
        <v>59</v>
      </c>
      <c r="E56" s="203" t="s">
        <v>21</v>
      </c>
      <c r="F56" s="211"/>
      <c r="G56" s="211"/>
      <c r="H56" s="175" t="s">
        <v>59</v>
      </c>
    </row>
    <row r="57" spans="1:9" x14ac:dyDescent="0.25">
      <c r="A57" s="205"/>
      <c r="B57" s="214"/>
      <c r="C57" s="206"/>
      <c r="D57" s="21"/>
      <c r="E57" s="230"/>
      <c r="F57" s="231"/>
      <c r="G57" s="232"/>
      <c r="H57" s="21"/>
    </row>
    <row r="58" spans="1:9" x14ac:dyDescent="0.25">
      <c r="A58" s="205"/>
      <c r="B58" s="214"/>
      <c r="C58" s="206"/>
      <c r="D58" s="21"/>
      <c r="E58" s="230"/>
      <c r="F58" s="233"/>
      <c r="G58" s="234"/>
      <c r="H58" s="21"/>
    </row>
    <row r="59" spans="1:9" x14ac:dyDescent="0.25">
      <c r="A59" s="205"/>
      <c r="B59" s="214"/>
      <c r="C59" s="206"/>
      <c r="D59" s="21"/>
      <c r="E59" s="205"/>
      <c r="F59" s="214"/>
      <c r="G59" s="206"/>
      <c r="H59" s="21"/>
    </row>
    <row r="60" spans="1:9" x14ac:dyDescent="0.25">
      <c r="A60" s="205"/>
      <c r="B60" s="214"/>
      <c r="C60" s="206"/>
      <c r="D60" s="21"/>
      <c r="E60" s="205"/>
      <c r="F60" s="214"/>
      <c r="G60" s="206"/>
      <c r="H60" s="21"/>
    </row>
    <row r="61" spans="1:9" ht="16.5" thickBot="1" x14ac:dyDescent="0.3">
      <c r="A61" s="224"/>
      <c r="B61" s="225"/>
      <c r="C61" s="226"/>
      <c r="D61" s="22"/>
      <c r="E61" s="227"/>
      <c r="F61" s="228"/>
      <c r="G61" s="229"/>
      <c r="H61" s="22"/>
    </row>
    <row r="62" spans="1:9" ht="16.5" thickBot="1" x14ac:dyDescent="0.3">
      <c r="A62" s="218" t="s">
        <v>74</v>
      </c>
      <c r="B62" s="218"/>
      <c r="C62" s="219"/>
      <c r="D62" s="76" t="str">
        <f>IF(SUM(D57:D61)=0,"$",SUM(D57:D61))</f>
        <v>$</v>
      </c>
      <c r="E62" s="223" t="s">
        <v>75</v>
      </c>
      <c r="F62" s="218"/>
      <c r="G62" s="219"/>
      <c r="H62" s="76" t="str">
        <f>IF(SUM(H57:H61)=0,"$",SUM(H57:H61))</f>
        <v>$</v>
      </c>
    </row>
    <row r="63" spans="1:9" ht="9.9499999999999993" customHeight="1" x14ac:dyDescent="0.25">
      <c r="A63" s="13"/>
      <c r="B63" s="13"/>
      <c r="C63" s="13"/>
      <c r="D63" s="13" t="s">
        <v>76</v>
      </c>
      <c r="E63" s="13"/>
      <c r="F63" s="13"/>
      <c r="G63" s="13"/>
      <c r="H63" s="13"/>
    </row>
    <row r="64" spans="1:9" x14ac:dyDescent="0.25">
      <c r="A64" s="186" t="s">
        <v>77</v>
      </c>
      <c r="B64" s="186"/>
      <c r="C64" s="186"/>
      <c r="D64" s="186"/>
      <c r="E64" s="186"/>
      <c r="F64" s="186"/>
      <c r="G64" s="186"/>
      <c r="H64" s="186"/>
      <c r="I64" s="27"/>
    </row>
  </sheetData>
  <sheetProtection sheet="1" objects="1" scenarios="1" formatRows="0" insertRows="0"/>
  <mergeCells count="100">
    <mergeCell ref="J4:N4"/>
    <mergeCell ref="J5:N9"/>
    <mergeCell ref="A6:C6"/>
    <mergeCell ref="D6:F6"/>
    <mergeCell ref="A7:C7"/>
    <mergeCell ref="D7:F7"/>
    <mergeCell ref="A8:C8"/>
    <mergeCell ref="D8:F8"/>
    <mergeCell ref="D9:F9"/>
    <mergeCell ref="A2:H2"/>
    <mergeCell ref="A4:C4"/>
    <mergeCell ref="A5:C5"/>
    <mergeCell ref="D5:F5"/>
    <mergeCell ref="D4:F4"/>
    <mergeCell ref="C37:D37"/>
    <mergeCell ref="A38:B38"/>
    <mergeCell ref="C38:D38"/>
    <mergeCell ref="A23:C23"/>
    <mergeCell ref="A24:C24"/>
    <mergeCell ref="A25:C25"/>
    <mergeCell ref="A28:C28"/>
    <mergeCell ref="A27:C27"/>
    <mergeCell ref="A26:C26"/>
    <mergeCell ref="A30:C30"/>
    <mergeCell ref="A31:C31"/>
    <mergeCell ref="A32:C32"/>
    <mergeCell ref="A33:C33"/>
    <mergeCell ref="A34:C34"/>
    <mergeCell ref="A35:G35"/>
    <mergeCell ref="A36:H36"/>
    <mergeCell ref="A55:H55"/>
    <mergeCell ref="A54:G54"/>
    <mergeCell ref="A45:B45"/>
    <mergeCell ref="C45:D45"/>
    <mergeCell ref="A51:B51"/>
    <mergeCell ref="C51:D51"/>
    <mergeCell ref="A56:C56"/>
    <mergeCell ref="E56:G56"/>
    <mergeCell ref="A57:C57"/>
    <mergeCell ref="E57:G57"/>
    <mergeCell ref="A58:C58"/>
    <mergeCell ref="E58:G58"/>
    <mergeCell ref="A62:C62"/>
    <mergeCell ref="E62:G62"/>
    <mergeCell ref="A64:H64"/>
    <mergeCell ref="A59:C59"/>
    <mergeCell ref="E59:G59"/>
    <mergeCell ref="A60:C60"/>
    <mergeCell ref="E60:G60"/>
    <mergeCell ref="A61:C61"/>
    <mergeCell ref="E61:G61"/>
    <mergeCell ref="A10:C10"/>
    <mergeCell ref="D10:F10"/>
    <mergeCell ref="A11:C11"/>
    <mergeCell ref="D11:F11"/>
    <mergeCell ref="A9:C9"/>
    <mergeCell ref="A12:C12"/>
    <mergeCell ref="D12:F12"/>
    <mergeCell ref="A13:C13"/>
    <mergeCell ref="D13:F13"/>
    <mergeCell ref="A14:C14"/>
    <mergeCell ref="D14:F14"/>
    <mergeCell ref="A15:C15"/>
    <mergeCell ref="D15:F15"/>
    <mergeCell ref="A16:C16"/>
    <mergeCell ref="E16:G16"/>
    <mergeCell ref="A17:H17"/>
    <mergeCell ref="A22:C22"/>
    <mergeCell ref="A20:C20"/>
    <mergeCell ref="A18:C18"/>
    <mergeCell ref="A19:C19"/>
    <mergeCell ref="A29:C29"/>
    <mergeCell ref="A21:C21"/>
    <mergeCell ref="A43:B43"/>
    <mergeCell ref="C43:D43"/>
    <mergeCell ref="A44:B44"/>
    <mergeCell ref="C44:D44"/>
    <mergeCell ref="A42:B42"/>
    <mergeCell ref="C42:D42"/>
    <mergeCell ref="C39:D39"/>
    <mergeCell ref="A40:B40"/>
    <mergeCell ref="C40:D40"/>
    <mergeCell ref="A41:B41"/>
    <mergeCell ref="C41:D41"/>
    <mergeCell ref="A37:B37"/>
    <mergeCell ref="A52:B52"/>
    <mergeCell ref="C52:D52"/>
    <mergeCell ref="A53:B53"/>
    <mergeCell ref="C53:D53"/>
    <mergeCell ref="A46:B46"/>
    <mergeCell ref="C46:D46"/>
    <mergeCell ref="A47:B47"/>
    <mergeCell ref="C47:D47"/>
    <mergeCell ref="A48:B48"/>
    <mergeCell ref="C48:D48"/>
    <mergeCell ref="A49:B49"/>
    <mergeCell ref="C49:D49"/>
    <mergeCell ref="A50:B50"/>
    <mergeCell ref="C50:D50"/>
    <mergeCell ref="A39:B39"/>
  </mergeCells>
  <conditionalFormatting sqref="D16">
    <cfRule type="expression" dxfId="53" priority="27">
      <formula>_xlfn.ISFORMULA(D16)</formula>
    </cfRule>
  </conditionalFormatting>
  <conditionalFormatting sqref="H16">
    <cfRule type="expression" dxfId="52" priority="26">
      <formula>_xlfn.ISFORMULA(H16)</formula>
    </cfRule>
  </conditionalFormatting>
  <conditionalFormatting sqref="H35">
    <cfRule type="expression" dxfId="51" priority="25">
      <formula>_xlfn.ISFORMULA(H35)</formula>
    </cfRule>
  </conditionalFormatting>
  <conditionalFormatting sqref="H54">
    <cfRule type="expression" dxfId="50" priority="24">
      <formula>_xlfn.ISFORMULA(H54)</formula>
    </cfRule>
  </conditionalFormatting>
  <conditionalFormatting sqref="D62">
    <cfRule type="expression" dxfId="49" priority="22">
      <formula>_xlfn.ISFORMULA(D62)</formula>
    </cfRule>
  </conditionalFormatting>
  <conditionalFormatting sqref="H62">
    <cfRule type="expression" dxfId="48" priority="21">
      <formula>_xlfn.ISFORMULA(H62)</formula>
    </cfRule>
  </conditionalFormatting>
  <conditionalFormatting sqref="H19">
    <cfRule type="expression" dxfId="47" priority="20">
      <formula>_xlfn.ISFORMULA(H19)</formula>
    </cfRule>
  </conditionalFormatting>
  <conditionalFormatting sqref="H20">
    <cfRule type="expression" dxfId="46" priority="19">
      <formula>_xlfn.ISFORMULA(H20)</formula>
    </cfRule>
  </conditionalFormatting>
  <conditionalFormatting sqref="H21">
    <cfRule type="expression" dxfId="45" priority="18">
      <formula>_xlfn.ISFORMULA(H21)</formula>
    </cfRule>
  </conditionalFormatting>
  <conditionalFormatting sqref="H22">
    <cfRule type="expression" dxfId="44" priority="17">
      <formula>_xlfn.ISFORMULA(H22)</formula>
    </cfRule>
  </conditionalFormatting>
  <conditionalFormatting sqref="H23">
    <cfRule type="expression" dxfId="43" priority="16">
      <formula>_xlfn.ISFORMULA(H23)</formula>
    </cfRule>
  </conditionalFormatting>
  <conditionalFormatting sqref="H24">
    <cfRule type="expression" dxfId="42" priority="15">
      <formula>_xlfn.ISFORMULA(H24)</formula>
    </cfRule>
  </conditionalFormatting>
  <conditionalFormatting sqref="H25">
    <cfRule type="expression" dxfId="41" priority="14">
      <formula>_xlfn.ISFORMULA(H25)</formula>
    </cfRule>
  </conditionalFormatting>
  <conditionalFormatting sqref="H26">
    <cfRule type="expression" dxfId="40" priority="13">
      <formula>_xlfn.ISFORMULA(H26)</formula>
    </cfRule>
  </conditionalFormatting>
  <conditionalFormatting sqref="H27">
    <cfRule type="expression" dxfId="39" priority="12">
      <formula>_xlfn.ISFORMULA(H27)</formula>
    </cfRule>
  </conditionalFormatting>
  <conditionalFormatting sqref="H28">
    <cfRule type="expression" dxfId="38" priority="11">
      <formula>_xlfn.ISFORMULA(H28)</formula>
    </cfRule>
  </conditionalFormatting>
  <conditionalFormatting sqref="H29">
    <cfRule type="expression" dxfId="37" priority="10">
      <formula>_xlfn.ISFORMULA(H29)</formula>
    </cfRule>
  </conditionalFormatting>
  <conditionalFormatting sqref="H30">
    <cfRule type="expression" dxfId="36" priority="9">
      <formula>_xlfn.ISFORMULA(H30)</formula>
    </cfRule>
  </conditionalFormatting>
  <conditionalFormatting sqref="H31">
    <cfRule type="expression" dxfId="35" priority="8">
      <formula>_xlfn.ISFORMULA(H31)</formula>
    </cfRule>
  </conditionalFormatting>
  <conditionalFormatting sqref="H32">
    <cfRule type="expression" dxfId="34" priority="7">
      <formula>_xlfn.ISFORMULA(H32)</formula>
    </cfRule>
  </conditionalFormatting>
  <conditionalFormatting sqref="H33">
    <cfRule type="expression" dxfId="33" priority="6">
      <formula>_xlfn.ISFORMULA(H33)</formula>
    </cfRule>
  </conditionalFormatting>
  <conditionalFormatting sqref="H34">
    <cfRule type="expression" dxfId="32" priority="5">
      <formula>_xlfn.ISFORMULA(H34)</formula>
    </cfRule>
  </conditionalFormatting>
  <conditionalFormatting sqref="H37:H53">
    <cfRule type="expression" dxfId="31" priority="4">
      <formula>_xlfn.ISFORMULA(H37)</formula>
    </cfRule>
  </conditionalFormatting>
  <conditionalFormatting sqref="H45 H51:H53">
    <cfRule type="expression" dxfId="30" priority="3">
      <formula>_xlfn.ISFORMULA(H45)</formula>
    </cfRule>
  </conditionalFormatting>
  <conditionalFormatting sqref="H46:H50">
    <cfRule type="expression" dxfId="29" priority="2">
      <formula>_xlfn.ISFORMULA(H46)</formula>
    </cfRule>
  </conditionalFormatting>
  <conditionalFormatting sqref="H50">
    <cfRule type="expression" dxfId="28" priority="1">
      <formula>_xlfn.ISFORMULA(H50)</formula>
    </cfRule>
  </conditionalFormatting>
  <printOptions horizontalCentered="1"/>
  <pageMargins left="0.5" right="0.5" top="0.75" bottom="0.75" header="0.5" footer="0.5"/>
  <pageSetup scale="8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80"/>
  <sheetViews>
    <sheetView zoomScaleNormal="100" workbookViewId="0">
      <selection activeCell="A5" sqref="A5:C5"/>
    </sheetView>
  </sheetViews>
  <sheetFormatPr defaultColWidth="9.140625" defaultRowHeight="15" x14ac:dyDescent="0.2"/>
  <cols>
    <col min="1" max="1" width="13.7109375" style="33" customWidth="1"/>
    <col min="2" max="2" width="13.7109375" style="28" customWidth="1"/>
    <col min="3" max="3" width="11.28515625" style="28" customWidth="1"/>
    <col min="4" max="4" width="5.28515625" style="28" customWidth="1"/>
    <col min="5" max="5" width="8.7109375" style="28" customWidth="1"/>
    <col min="6" max="6" width="4.5703125" style="28" customWidth="1"/>
    <col min="7" max="7" width="9.140625" style="28" customWidth="1"/>
    <col min="8" max="8" width="17.85546875" style="28" customWidth="1"/>
    <col min="9" max="9" width="12.7109375" style="28" customWidth="1"/>
    <col min="10" max="10" width="6.28515625" style="28" customWidth="1"/>
    <col min="11" max="15" width="9.7109375" style="28" customWidth="1"/>
    <col min="16" max="16384" width="9.140625" style="28"/>
  </cols>
  <sheetData>
    <row r="1" spans="1:28" ht="12" customHeight="1" x14ac:dyDescent="0.2">
      <c r="A1" s="261" t="str">
        <f>IF(ISBLANK('Balance Sheet'!B5),"",'Balance Sheet'!I1&amp;" - "&amp;TEXT('Balance Sheet'!G6,"m/d/yy"))</f>
        <v/>
      </c>
      <c r="B1" s="261"/>
      <c r="C1" s="261"/>
      <c r="D1" s="261"/>
      <c r="E1" s="261"/>
      <c r="F1" s="261"/>
      <c r="G1" s="261"/>
      <c r="H1" s="261"/>
      <c r="I1" s="261"/>
      <c r="J1" s="163"/>
      <c r="K1" s="157"/>
      <c r="L1" s="161"/>
      <c r="M1" s="157"/>
      <c r="N1" s="157"/>
      <c r="O1" s="157"/>
      <c r="P1" s="157"/>
      <c r="Q1" s="157"/>
      <c r="R1" s="157"/>
      <c r="S1" s="157"/>
      <c r="T1" s="157"/>
      <c r="U1" s="157"/>
      <c r="V1" s="157"/>
      <c r="W1" s="157"/>
      <c r="X1" s="157"/>
      <c r="Y1" s="157"/>
      <c r="Z1" s="157"/>
      <c r="AA1" s="157"/>
      <c r="AB1" s="157"/>
    </row>
    <row r="2" spans="1:28" ht="13.5" customHeight="1" x14ac:dyDescent="0.2">
      <c r="A2" s="265" t="s">
        <v>78</v>
      </c>
      <c r="B2" s="265"/>
      <c r="C2" s="265"/>
      <c r="D2" s="265"/>
      <c r="E2" s="265"/>
      <c r="F2" s="265"/>
      <c r="G2" s="265"/>
      <c r="H2" s="265"/>
      <c r="I2" s="265"/>
      <c r="J2" s="157"/>
      <c r="K2" s="157"/>
      <c r="L2" s="157"/>
      <c r="M2" s="157"/>
      <c r="N2" s="157"/>
      <c r="O2" s="157"/>
      <c r="P2" s="157"/>
      <c r="Q2" s="157"/>
      <c r="R2" s="157"/>
      <c r="S2" s="157"/>
      <c r="T2" s="157"/>
      <c r="U2" s="157"/>
      <c r="V2" s="157"/>
      <c r="W2" s="157"/>
      <c r="X2" s="157"/>
      <c r="Y2" s="157"/>
      <c r="Z2" s="157"/>
      <c r="AA2" s="157"/>
      <c r="AB2" s="157"/>
    </row>
    <row r="3" spans="1:28" ht="9.9499999999999993" customHeight="1" x14ac:dyDescent="0.2">
      <c r="A3" s="266"/>
      <c r="B3" s="266"/>
      <c r="C3" s="266"/>
      <c r="D3" s="266"/>
      <c r="E3" s="266"/>
      <c r="F3" s="266"/>
      <c r="G3" s="266"/>
      <c r="H3" s="266"/>
      <c r="I3" s="266"/>
      <c r="J3" s="157"/>
      <c r="K3" s="157"/>
      <c r="L3" s="157"/>
      <c r="M3" s="157"/>
      <c r="N3" s="157"/>
      <c r="O3" s="157"/>
      <c r="P3" s="157"/>
      <c r="Q3" s="157"/>
      <c r="R3" s="157"/>
      <c r="S3" s="157"/>
      <c r="T3" s="157"/>
      <c r="U3" s="157"/>
      <c r="V3" s="157"/>
      <c r="W3" s="157"/>
      <c r="X3" s="157"/>
      <c r="Y3" s="157"/>
      <c r="Z3" s="157"/>
      <c r="AA3" s="157"/>
      <c r="AB3" s="157"/>
    </row>
    <row r="4" spans="1:28" ht="15.75" customHeight="1" x14ac:dyDescent="0.25">
      <c r="A4" s="68" t="s">
        <v>29</v>
      </c>
      <c r="B4" s="69"/>
      <c r="C4" s="179"/>
      <c r="D4" s="179" t="s">
        <v>79</v>
      </c>
      <c r="E4" s="262" t="s">
        <v>80</v>
      </c>
      <c r="F4" s="262"/>
      <c r="G4" s="179" t="s">
        <v>81</v>
      </c>
      <c r="H4" s="179" t="s">
        <v>82</v>
      </c>
      <c r="I4" s="29" t="s">
        <v>59</v>
      </c>
      <c r="J4" s="157"/>
      <c r="K4" s="240" t="s">
        <v>60</v>
      </c>
      <c r="L4" s="241"/>
      <c r="M4" s="241"/>
      <c r="N4" s="241"/>
      <c r="O4" s="242"/>
      <c r="P4" s="157"/>
      <c r="Q4" s="157"/>
      <c r="R4" s="157"/>
      <c r="S4" s="157"/>
      <c r="T4" s="157"/>
      <c r="U4" s="157"/>
      <c r="V4" s="157"/>
      <c r="W4" s="157"/>
      <c r="X4" s="157"/>
      <c r="Y4" s="157"/>
      <c r="Z4" s="157"/>
      <c r="AA4" s="157"/>
      <c r="AB4" s="157"/>
    </row>
    <row r="5" spans="1:28" ht="15.75" x14ac:dyDescent="0.25">
      <c r="A5" s="205"/>
      <c r="B5" s="214"/>
      <c r="C5" s="206"/>
      <c r="D5" s="78"/>
      <c r="E5" s="263"/>
      <c r="F5" s="264"/>
      <c r="G5" s="78"/>
      <c r="H5" s="78"/>
      <c r="I5" s="104"/>
      <c r="J5" s="156"/>
      <c r="K5" s="243" t="s">
        <v>83</v>
      </c>
      <c r="L5" s="244"/>
      <c r="M5" s="244"/>
      <c r="N5" s="244"/>
      <c r="O5" s="245"/>
      <c r="P5" s="158"/>
      <c r="Q5" s="160"/>
      <c r="R5" s="157"/>
      <c r="S5" s="157"/>
      <c r="T5" s="157"/>
      <c r="U5" s="157"/>
      <c r="V5" s="157"/>
      <c r="W5" s="157"/>
      <c r="X5" s="157"/>
      <c r="Y5" s="157"/>
      <c r="Z5" s="157"/>
      <c r="AA5" s="157"/>
      <c r="AB5" s="157"/>
    </row>
    <row r="6" spans="1:28" ht="15.75" x14ac:dyDescent="0.25">
      <c r="A6" s="205"/>
      <c r="B6" s="214"/>
      <c r="C6" s="206"/>
      <c r="D6" s="177"/>
      <c r="E6" s="205"/>
      <c r="F6" s="206"/>
      <c r="G6" s="177"/>
      <c r="H6" s="177"/>
      <c r="I6" s="21"/>
      <c r="J6" s="156"/>
      <c r="K6" s="246"/>
      <c r="L6" s="247"/>
      <c r="M6" s="247"/>
      <c r="N6" s="247"/>
      <c r="O6" s="248"/>
      <c r="P6" s="158"/>
      <c r="Q6" s="160"/>
      <c r="R6" s="157"/>
      <c r="S6" s="157"/>
      <c r="T6" s="157"/>
      <c r="U6" s="157"/>
      <c r="V6" s="157"/>
      <c r="W6" s="157"/>
      <c r="X6" s="157"/>
      <c r="Y6" s="157"/>
      <c r="Z6" s="157"/>
      <c r="AA6" s="157"/>
      <c r="AB6" s="157"/>
    </row>
    <row r="7" spans="1:28" ht="15.75" x14ac:dyDescent="0.25">
      <c r="A7" s="205"/>
      <c r="B7" s="214"/>
      <c r="C7" s="206"/>
      <c r="D7" s="177"/>
      <c r="E7" s="205"/>
      <c r="F7" s="206"/>
      <c r="G7" s="177"/>
      <c r="H7" s="177"/>
      <c r="I7" s="21"/>
      <c r="J7" s="156"/>
      <c r="K7" s="246"/>
      <c r="L7" s="247"/>
      <c r="M7" s="247"/>
      <c r="N7" s="247"/>
      <c r="O7" s="248"/>
      <c r="P7" s="158"/>
      <c r="Q7" s="160"/>
      <c r="R7" s="157"/>
      <c r="S7" s="157"/>
      <c r="T7" s="157"/>
      <c r="U7" s="157"/>
      <c r="V7" s="157"/>
      <c r="W7" s="157"/>
      <c r="X7" s="157"/>
      <c r="Y7" s="157"/>
      <c r="Z7" s="157"/>
      <c r="AA7" s="157"/>
      <c r="AB7" s="157"/>
    </row>
    <row r="8" spans="1:28" ht="15.75" x14ac:dyDescent="0.25">
      <c r="A8" s="205"/>
      <c r="B8" s="214"/>
      <c r="C8" s="206"/>
      <c r="D8" s="177"/>
      <c r="E8" s="205"/>
      <c r="F8" s="206"/>
      <c r="G8" s="177"/>
      <c r="H8" s="177"/>
      <c r="I8" s="21"/>
      <c r="J8" s="156"/>
      <c r="K8" s="246"/>
      <c r="L8" s="247"/>
      <c r="M8" s="247"/>
      <c r="N8" s="247"/>
      <c r="O8" s="248"/>
      <c r="P8" s="158"/>
      <c r="Q8" s="160"/>
      <c r="R8" s="157"/>
      <c r="S8" s="157"/>
      <c r="T8" s="157"/>
      <c r="U8" s="157"/>
      <c r="V8" s="157"/>
      <c r="W8" s="157"/>
      <c r="X8" s="157"/>
      <c r="Y8" s="157"/>
      <c r="Z8" s="157"/>
      <c r="AA8" s="157"/>
      <c r="AB8" s="157"/>
    </row>
    <row r="9" spans="1:28" ht="15.75" x14ac:dyDescent="0.25">
      <c r="A9" s="205"/>
      <c r="B9" s="214"/>
      <c r="C9" s="206"/>
      <c r="D9" s="177"/>
      <c r="E9" s="205"/>
      <c r="F9" s="206"/>
      <c r="G9" s="177"/>
      <c r="H9" s="177"/>
      <c r="I9" s="21"/>
      <c r="J9" s="156"/>
      <c r="K9" s="249"/>
      <c r="L9" s="250"/>
      <c r="M9" s="250"/>
      <c r="N9" s="250"/>
      <c r="O9" s="251"/>
      <c r="P9" s="158"/>
      <c r="Q9" s="160"/>
      <c r="R9" s="157"/>
      <c r="S9" s="157"/>
      <c r="T9" s="157"/>
      <c r="U9" s="157"/>
      <c r="V9" s="157"/>
      <c r="W9" s="157"/>
      <c r="X9" s="157"/>
      <c r="Y9" s="157"/>
      <c r="Z9" s="157"/>
      <c r="AA9" s="157"/>
      <c r="AB9" s="157"/>
    </row>
    <row r="10" spans="1:28" ht="15.75" x14ac:dyDescent="0.25">
      <c r="A10" s="205"/>
      <c r="B10" s="214"/>
      <c r="C10" s="206"/>
      <c r="D10" s="177"/>
      <c r="E10" s="205"/>
      <c r="F10" s="206"/>
      <c r="G10" s="177"/>
      <c r="H10" s="177"/>
      <c r="I10" s="21"/>
      <c r="J10" s="156"/>
      <c r="K10" s="157"/>
      <c r="L10" s="158"/>
      <c r="M10" s="158"/>
      <c r="N10" s="158"/>
      <c r="O10" s="159"/>
      <c r="P10" s="158"/>
      <c r="Q10" s="160"/>
      <c r="R10" s="157"/>
      <c r="S10" s="157"/>
      <c r="T10" s="157"/>
      <c r="U10" s="157"/>
      <c r="V10" s="157"/>
      <c r="W10" s="157"/>
      <c r="X10" s="157"/>
      <c r="Y10" s="157"/>
      <c r="Z10" s="157"/>
      <c r="AA10" s="157"/>
      <c r="AB10" s="157"/>
    </row>
    <row r="11" spans="1:28" ht="15.75" x14ac:dyDescent="0.25">
      <c r="A11" s="205"/>
      <c r="B11" s="214"/>
      <c r="C11" s="206"/>
      <c r="D11" s="177"/>
      <c r="E11" s="205"/>
      <c r="F11" s="206"/>
      <c r="G11" s="177"/>
      <c r="H11" s="177"/>
      <c r="I11" s="21"/>
      <c r="J11" s="156"/>
      <c r="K11" s="157"/>
      <c r="L11" s="158"/>
      <c r="M11" s="158"/>
      <c r="N11" s="158"/>
      <c r="O11" s="159"/>
      <c r="P11" s="158"/>
      <c r="Q11" s="160"/>
      <c r="R11" s="157"/>
      <c r="S11" s="157"/>
      <c r="T11" s="157"/>
      <c r="U11" s="157"/>
      <c r="V11" s="157"/>
      <c r="W11" s="157"/>
      <c r="X11" s="157"/>
      <c r="Y11" s="157"/>
      <c r="Z11" s="157"/>
      <c r="AA11" s="157"/>
      <c r="AB11" s="157"/>
    </row>
    <row r="12" spans="1:28" ht="15.75" x14ac:dyDescent="0.25">
      <c r="A12" s="205"/>
      <c r="B12" s="214"/>
      <c r="C12" s="206"/>
      <c r="D12" s="177"/>
      <c r="E12" s="205"/>
      <c r="F12" s="206"/>
      <c r="G12" s="177"/>
      <c r="H12" s="177"/>
      <c r="I12" s="21"/>
      <c r="J12" s="156"/>
      <c r="K12" s="157"/>
      <c r="L12" s="158"/>
      <c r="M12" s="158"/>
      <c r="N12" s="158"/>
      <c r="O12" s="159"/>
      <c r="P12" s="158"/>
      <c r="Q12" s="160"/>
      <c r="R12" s="157"/>
      <c r="S12" s="157"/>
      <c r="T12" s="157"/>
      <c r="U12" s="157"/>
      <c r="V12" s="157"/>
      <c r="W12" s="157"/>
      <c r="X12" s="157"/>
      <c r="Y12" s="157"/>
      <c r="Z12" s="157"/>
      <c r="AA12" s="157"/>
      <c r="AB12" s="157"/>
    </row>
    <row r="13" spans="1:28" ht="15.75" x14ac:dyDescent="0.25">
      <c r="A13" s="205"/>
      <c r="B13" s="214"/>
      <c r="C13" s="206"/>
      <c r="D13" s="177"/>
      <c r="E13" s="205"/>
      <c r="F13" s="206"/>
      <c r="G13" s="177"/>
      <c r="H13" s="177"/>
      <c r="I13" s="21"/>
      <c r="J13" s="156"/>
      <c r="K13" s="157"/>
      <c r="L13" s="158"/>
      <c r="M13" s="158"/>
      <c r="N13" s="158"/>
      <c r="O13" s="159"/>
      <c r="P13" s="158"/>
      <c r="Q13" s="160"/>
      <c r="R13" s="157"/>
      <c r="S13" s="157"/>
      <c r="T13" s="157"/>
      <c r="U13" s="157"/>
      <c r="V13" s="157"/>
      <c r="W13" s="157"/>
      <c r="X13" s="157"/>
      <c r="Y13" s="157"/>
      <c r="Z13" s="157"/>
      <c r="AA13" s="157"/>
      <c r="AB13" s="157"/>
    </row>
    <row r="14" spans="1:28" ht="15.75" x14ac:dyDescent="0.25">
      <c r="A14" s="205"/>
      <c r="B14" s="214"/>
      <c r="C14" s="206"/>
      <c r="D14" s="177"/>
      <c r="E14" s="205"/>
      <c r="F14" s="206"/>
      <c r="G14" s="177"/>
      <c r="H14" s="177"/>
      <c r="I14" s="21"/>
      <c r="J14" s="156"/>
      <c r="K14" s="157"/>
      <c r="L14" s="158"/>
      <c r="M14" s="158"/>
      <c r="N14" s="158"/>
      <c r="O14" s="159"/>
      <c r="P14" s="158"/>
      <c r="Q14" s="160"/>
      <c r="R14" s="157"/>
      <c r="S14" s="157"/>
      <c r="T14" s="157"/>
      <c r="U14" s="157"/>
      <c r="V14" s="157"/>
      <c r="W14" s="157"/>
      <c r="X14" s="157"/>
      <c r="Y14" s="157"/>
      <c r="Z14" s="157"/>
      <c r="AA14" s="157"/>
      <c r="AB14" s="157"/>
    </row>
    <row r="15" spans="1:28" ht="15.75" x14ac:dyDescent="0.25">
      <c r="A15" s="205"/>
      <c r="B15" s="214"/>
      <c r="C15" s="206"/>
      <c r="D15" s="177"/>
      <c r="E15" s="205"/>
      <c r="F15" s="206"/>
      <c r="G15" s="177"/>
      <c r="H15" s="177"/>
      <c r="I15" s="21"/>
      <c r="J15" s="156"/>
      <c r="K15" s="157"/>
      <c r="L15" s="158"/>
      <c r="M15" s="158"/>
      <c r="N15" s="158"/>
      <c r="O15" s="159"/>
      <c r="P15" s="158"/>
      <c r="Q15" s="160"/>
      <c r="R15" s="157"/>
      <c r="S15" s="157"/>
      <c r="T15" s="157"/>
      <c r="U15" s="157"/>
      <c r="V15" s="157"/>
      <c r="W15" s="157"/>
      <c r="X15" s="157"/>
      <c r="Y15" s="157"/>
      <c r="Z15" s="157"/>
      <c r="AA15" s="157"/>
      <c r="AB15" s="157"/>
    </row>
    <row r="16" spans="1:28" ht="15.75" x14ac:dyDescent="0.25">
      <c r="A16" s="205"/>
      <c r="B16" s="214"/>
      <c r="C16" s="206"/>
      <c r="D16" s="177"/>
      <c r="E16" s="205"/>
      <c r="F16" s="206"/>
      <c r="G16" s="177"/>
      <c r="H16" s="177"/>
      <c r="I16" s="21"/>
      <c r="J16" s="156"/>
      <c r="K16" s="157"/>
      <c r="L16" s="158"/>
      <c r="M16" s="158"/>
      <c r="N16" s="158"/>
      <c r="O16" s="159"/>
      <c r="P16" s="158"/>
      <c r="Q16" s="160"/>
      <c r="R16" s="157"/>
      <c r="S16" s="157"/>
      <c r="T16" s="157"/>
      <c r="U16" s="157"/>
      <c r="V16" s="157"/>
      <c r="W16" s="157"/>
      <c r="X16" s="157"/>
      <c r="Y16" s="157"/>
      <c r="Z16" s="157"/>
      <c r="AA16" s="157"/>
      <c r="AB16" s="157"/>
    </row>
    <row r="17" spans="1:28" ht="15.75" x14ac:dyDescent="0.25">
      <c r="A17" s="205"/>
      <c r="B17" s="214"/>
      <c r="C17" s="206"/>
      <c r="D17" s="177"/>
      <c r="E17" s="205"/>
      <c r="F17" s="206"/>
      <c r="G17" s="177"/>
      <c r="H17" s="177"/>
      <c r="I17" s="21"/>
      <c r="J17" s="156"/>
      <c r="K17" s="157"/>
      <c r="L17" s="158"/>
      <c r="M17" s="158"/>
      <c r="N17" s="158"/>
      <c r="O17" s="159"/>
      <c r="P17" s="158"/>
      <c r="Q17" s="160"/>
      <c r="R17" s="157"/>
      <c r="S17" s="157"/>
      <c r="T17" s="157"/>
      <c r="U17" s="157"/>
      <c r="V17" s="157"/>
      <c r="W17" s="157"/>
      <c r="X17" s="157"/>
      <c r="Y17" s="157"/>
      <c r="Z17" s="157"/>
      <c r="AA17" s="157"/>
      <c r="AB17" s="157"/>
    </row>
    <row r="18" spans="1:28" ht="15.75" x14ac:dyDescent="0.25">
      <c r="A18" s="205"/>
      <c r="B18" s="214"/>
      <c r="C18" s="206"/>
      <c r="D18" s="177"/>
      <c r="E18" s="205"/>
      <c r="F18" s="206"/>
      <c r="G18" s="177"/>
      <c r="H18" s="177"/>
      <c r="I18" s="21"/>
      <c r="J18" s="156"/>
      <c r="K18" s="157"/>
      <c r="L18" s="158"/>
      <c r="M18" s="158"/>
      <c r="N18" s="158"/>
      <c r="O18" s="159"/>
      <c r="P18" s="158"/>
      <c r="Q18" s="160"/>
      <c r="R18" s="157"/>
      <c r="S18" s="157"/>
      <c r="T18" s="157"/>
      <c r="U18" s="157"/>
      <c r="V18" s="157"/>
      <c r="W18" s="157"/>
      <c r="X18" s="157"/>
      <c r="Y18" s="157"/>
      <c r="Z18" s="157"/>
      <c r="AA18" s="157"/>
      <c r="AB18" s="157"/>
    </row>
    <row r="19" spans="1:28" ht="15.75" x14ac:dyDescent="0.25">
      <c r="A19" s="205"/>
      <c r="B19" s="214"/>
      <c r="C19" s="206"/>
      <c r="D19" s="177"/>
      <c r="E19" s="205"/>
      <c r="F19" s="206"/>
      <c r="G19" s="177"/>
      <c r="H19" s="177"/>
      <c r="I19" s="21"/>
      <c r="J19" s="156"/>
      <c r="K19" s="19"/>
      <c r="L19" s="158"/>
      <c r="M19" s="158"/>
      <c r="N19" s="158"/>
      <c r="O19" s="159"/>
      <c r="P19" s="158"/>
      <c r="Q19" s="160"/>
      <c r="R19" s="157"/>
      <c r="S19" s="157"/>
      <c r="T19" s="157"/>
      <c r="U19" s="157"/>
      <c r="V19" s="157"/>
      <c r="W19" s="157"/>
      <c r="X19" s="157"/>
      <c r="Y19" s="157"/>
      <c r="Z19" s="157"/>
      <c r="AA19" s="157"/>
      <c r="AB19" s="157"/>
    </row>
    <row r="20" spans="1:28" ht="15.75" x14ac:dyDescent="0.25">
      <c r="A20" s="205"/>
      <c r="B20" s="214"/>
      <c r="C20" s="206"/>
      <c r="D20" s="177"/>
      <c r="E20" s="205"/>
      <c r="F20" s="206"/>
      <c r="G20" s="177"/>
      <c r="H20" s="177"/>
      <c r="I20" s="21"/>
      <c r="J20" s="156"/>
      <c r="K20" s="157"/>
      <c r="L20" s="158"/>
      <c r="M20" s="158"/>
      <c r="N20" s="158"/>
      <c r="O20" s="159"/>
      <c r="P20" s="158"/>
      <c r="Q20" s="160"/>
      <c r="R20" s="157"/>
      <c r="S20" s="157"/>
      <c r="T20" s="157"/>
      <c r="U20" s="157"/>
      <c r="V20" s="157"/>
      <c r="W20" s="157"/>
      <c r="X20" s="157"/>
      <c r="Y20" s="157"/>
      <c r="Z20" s="157"/>
      <c r="AA20" s="157"/>
      <c r="AB20" s="157"/>
    </row>
    <row r="21" spans="1:28" ht="15.75" x14ac:dyDescent="0.25">
      <c r="A21" s="205"/>
      <c r="B21" s="214"/>
      <c r="C21" s="206"/>
      <c r="D21" s="177"/>
      <c r="E21" s="205"/>
      <c r="F21" s="206"/>
      <c r="G21" s="177"/>
      <c r="H21" s="177"/>
      <c r="I21" s="21"/>
      <c r="J21" s="156"/>
      <c r="K21" s="157"/>
      <c r="L21" s="158"/>
      <c r="M21" s="158"/>
      <c r="N21" s="158"/>
      <c r="O21" s="159"/>
      <c r="P21" s="158"/>
      <c r="Q21" s="160"/>
      <c r="R21" s="157"/>
      <c r="S21" s="157"/>
      <c r="T21" s="157"/>
      <c r="U21" s="157"/>
      <c r="V21" s="157"/>
      <c r="W21" s="157"/>
      <c r="X21" s="157"/>
      <c r="Y21" s="157"/>
      <c r="Z21" s="157"/>
      <c r="AA21" s="157"/>
      <c r="AB21" s="157"/>
    </row>
    <row r="22" spans="1:28" ht="15.75" x14ac:dyDescent="0.25">
      <c r="A22" s="205"/>
      <c r="B22" s="214"/>
      <c r="C22" s="206"/>
      <c r="D22" s="177"/>
      <c r="E22" s="205"/>
      <c r="F22" s="206"/>
      <c r="G22" s="177"/>
      <c r="H22" s="177"/>
      <c r="I22" s="21"/>
      <c r="J22" s="156"/>
      <c r="K22" s="157"/>
      <c r="L22" s="158"/>
      <c r="M22" s="158"/>
      <c r="N22" s="158"/>
      <c r="O22" s="159"/>
      <c r="P22" s="158"/>
      <c r="Q22" s="160"/>
      <c r="R22" s="157"/>
      <c r="S22" s="157"/>
      <c r="T22" s="157"/>
      <c r="U22" s="157"/>
      <c r="V22" s="157"/>
      <c r="W22" s="157"/>
      <c r="X22" s="157"/>
      <c r="Y22" s="157"/>
      <c r="Z22" s="157"/>
      <c r="AA22" s="157"/>
      <c r="AB22" s="157"/>
    </row>
    <row r="23" spans="1:28" ht="15.75" x14ac:dyDescent="0.25">
      <c r="A23" s="205"/>
      <c r="B23" s="214"/>
      <c r="C23" s="206"/>
      <c r="D23" s="177"/>
      <c r="E23" s="205"/>
      <c r="F23" s="206"/>
      <c r="G23" s="177"/>
      <c r="H23" s="177"/>
      <c r="I23" s="21"/>
      <c r="J23" s="156"/>
      <c r="K23" s="157"/>
      <c r="L23" s="158"/>
      <c r="M23" s="158"/>
      <c r="N23" s="158"/>
      <c r="O23" s="159"/>
      <c r="P23" s="158"/>
      <c r="Q23" s="160"/>
      <c r="R23" s="157"/>
      <c r="S23" s="157"/>
      <c r="T23" s="157"/>
      <c r="U23" s="157"/>
      <c r="V23" s="157"/>
      <c r="W23" s="157"/>
      <c r="X23" s="157"/>
      <c r="Y23" s="157"/>
      <c r="Z23" s="157"/>
      <c r="AA23" s="157"/>
      <c r="AB23" s="157"/>
    </row>
    <row r="24" spans="1:28" ht="15.75" x14ac:dyDescent="0.25">
      <c r="A24" s="205"/>
      <c r="B24" s="214"/>
      <c r="C24" s="206"/>
      <c r="D24" s="177"/>
      <c r="E24" s="205"/>
      <c r="F24" s="206"/>
      <c r="G24" s="177"/>
      <c r="H24" s="177"/>
      <c r="I24" s="21"/>
      <c r="J24" s="156"/>
      <c r="K24" s="157"/>
      <c r="L24" s="158"/>
      <c r="M24" s="158"/>
      <c r="N24" s="158"/>
      <c r="O24" s="159"/>
      <c r="P24" s="158"/>
      <c r="Q24" s="160"/>
      <c r="R24" s="157"/>
      <c r="S24" s="157"/>
      <c r="T24" s="157"/>
      <c r="U24" s="157"/>
      <c r="V24" s="157"/>
      <c r="W24" s="157"/>
      <c r="X24" s="157"/>
      <c r="Y24" s="157"/>
      <c r="Z24" s="157"/>
      <c r="AA24" s="157"/>
      <c r="AB24" s="157"/>
    </row>
    <row r="25" spans="1:28" ht="15.75" x14ac:dyDescent="0.25">
      <c r="A25" s="205"/>
      <c r="B25" s="214"/>
      <c r="C25" s="206"/>
      <c r="D25" s="177"/>
      <c r="E25" s="205"/>
      <c r="F25" s="206"/>
      <c r="G25" s="177"/>
      <c r="H25" s="177"/>
      <c r="I25" s="21"/>
      <c r="J25" s="156"/>
      <c r="K25" s="157"/>
      <c r="L25" s="158"/>
      <c r="M25" s="158"/>
      <c r="N25" s="158"/>
      <c r="O25" s="159"/>
      <c r="P25" s="158"/>
      <c r="Q25" s="160"/>
      <c r="R25" s="157"/>
      <c r="S25" s="157"/>
      <c r="T25" s="157"/>
      <c r="U25" s="157"/>
      <c r="V25" s="157"/>
      <c r="W25" s="157"/>
      <c r="X25" s="157"/>
      <c r="Y25" s="157"/>
      <c r="Z25" s="157"/>
      <c r="AA25" s="157"/>
      <c r="AB25" s="157"/>
    </row>
    <row r="26" spans="1:28" ht="15.75" x14ac:dyDescent="0.25">
      <c r="A26" s="205"/>
      <c r="B26" s="214"/>
      <c r="C26" s="206"/>
      <c r="D26" s="177"/>
      <c r="E26" s="205"/>
      <c r="F26" s="206"/>
      <c r="G26" s="177"/>
      <c r="H26" s="177"/>
      <c r="I26" s="21"/>
      <c r="J26" s="156"/>
      <c r="K26" s="157"/>
      <c r="L26" s="158"/>
      <c r="M26" s="158"/>
      <c r="N26" s="158"/>
      <c r="O26" s="159"/>
      <c r="P26" s="158"/>
      <c r="Q26" s="160"/>
      <c r="R26" s="157"/>
      <c r="S26" s="157"/>
      <c r="T26" s="157"/>
      <c r="U26" s="157"/>
      <c r="V26" s="157"/>
      <c r="W26" s="157"/>
      <c r="X26" s="157"/>
      <c r="Y26" s="157"/>
      <c r="Z26" s="157"/>
      <c r="AA26" s="157"/>
      <c r="AB26" s="157"/>
    </row>
    <row r="27" spans="1:28" ht="15.75" x14ac:dyDescent="0.25">
      <c r="A27" s="205"/>
      <c r="B27" s="214"/>
      <c r="C27" s="206"/>
      <c r="D27" s="177"/>
      <c r="E27" s="205"/>
      <c r="F27" s="206"/>
      <c r="G27" s="177"/>
      <c r="H27" s="177"/>
      <c r="I27" s="21"/>
      <c r="J27" s="156"/>
      <c r="K27" s="157"/>
      <c r="L27" s="158"/>
      <c r="M27" s="158"/>
      <c r="N27" s="158"/>
      <c r="O27" s="159"/>
      <c r="P27" s="158"/>
      <c r="Q27" s="160"/>
      <c r="R27" s="157"/>
      <c r="S27" s="157"/>
      <c r="T27" s="157"/>
      <c r="U27" s="157"/>
      <c r="V27" s="157"/>
      <c r="W27" s="157"/>
      <c r="X27" s="157"/>
      <c r="Y27" s="157"/>
      <c r="Z27" s="157"/>
      <c r="AA27" s="157"/>
      <c r="AB27" s="157"/>
    </row>
    <row r="28" spans="1:28" ht="15.75" x14ac:dyDescent="0.25">
      <c r="A28" s="205"/>
      <c r="B28" s="214"/>
      <c r="C28" s="206"/>
      <c r="D28" s="177"/>
      <c r="E28" s="205"/>
      <c r="F28" s="206"/>
      <c r="G28" s="177"/>
      <c r="H28" s="177"/>
      <c r="I28" s="21"/>
      <c r="J28" s="156"/>
      <c r="K28" s="19"/>
      <c r="L28" s="158"/>
      <c r="M28" s="158"/>
      <c r="N28" s="158"/>
      <c r="O28" s="159"/>
      <c r="P28" s="158"/>
      <c r="Q28" s="160"/>
      <c r="R28" s="157"/>
      <c r="S28" s="157"/>
      <c r="T28" s="157"/>
      <c r="U28" s="157"/>
      <c r="V28" s="157"/>
      <c r="W28" s="157"/>
      <c r="X28" s="157"/>
      <c r="Y28" s="157"/>
      <c r="Z28" s="157"/>
      <c r="AA28" s="157"/>
      <c r="AB28" s="157"/>
    </row>
    <row r="29" spans="1:28" ht="16.5" thickBot="1" x14ac:dyDescent="0.3">
      <c r="A29" s="205"/>
      <c r="B29" s="214"/>
      <c r="C29" s="206"/>
      <c r="D29" s="177"/>
      <c r="E29" s="205"/>
      <c r="F29" s="206"/>
      <c r="G29" s="177"/>
      <c r="H29" s="177"/>
      <c r="I29" s="21"/>
      <c r="J29" s="156"/>
      <c r="K29" s="157"/>
      <c r="L29" s="158"/>
      <c r="M29" s="158"/>
      <c r="N29" s="158"/>
      <c r="O29" s="159"/>
      <c r="P29" s="158"/>
      <c r="Q29" s="160"/>
      <c r="R29" s="157"/>
      <c r="S29" s="157"/>
      <c r="T29" s="157"/>
      <c r="U29" s="157"/>
      <c r="V29" s="157"/>
      <c r="W29" s="157"/>
      <c r="X29" s="157"/>
      <c r="Y29" s="157"/>
      <c r="Z29" s="157"/>
      <c r="AA29" s="157"/>
      <c r="AB29" s="157"/>
    </row>
    <row r="30" spans="1:28" ht="15.75" hidden="1" x14ac:dyDescent="0.25">
      <c r="A30" s="205"/>
      <c r="B30" s="214"/>
      <c r="C30" s="206"/>
      <c r="D30" s="177"/>
      <c r="E30" s="205"/>
      <c r="F30" s="206"/>
      <c r="G30" s="177"/>
      <c r="H30" s="177"/>
      <c r="I30" s="21"/>
      <c r="J30" s="156"/>
      <c r="K30" s="157"/>
      <c r="L30" s="158"/>
      <c r="M30" s="158"/>
      <c r="N30" s="158"/>
      <c r="O30" s="159"/>
      <c r="P30" s="158"/>
      <c r="Q30" s="160"/>
      <c r="R30" s="157"/>
      <c r="S30" s="157"/>
      <c r="T30" s="157"/>
      <c r="U30" s="157"/>
      <c r="V30" s="157"/>
      <c r="W30" s="157"/>
      <c r="X30" s="157"/>
      <c r="Y30" s="157"/>
      <c r="Z30" s="157"/>
      <c r="AA30" s="157"/>
      <c r="AB30" s="157"/>
    </row>
    <row r="31" spans="1:28" ht="15.75" hidden="1" x14ac:dyDescent="0.25">
      <c r="A31" s="205"/>
      <c r="B31" s="214"/>
      <c r="C31" s="206"/>
      <c r="D31" s="177"/>
      <c r="E31" s="205"/>
      <c r="F31" s="206"/>
      <c r="G31" s="177"/>
      <c r="H31" s="177"/>
      <c r="I31" s="21"/>
      <c r="J31" s="156"/>
      <c r="K31" s="157"/>
      <c r="L31" s="158"/>
      <c r="M31" s="158"/>
      <c r="N31" s="158"/>
      <c r="O31" s="159"/>
      <c r="P31" s="158"/>
      <c r="Q31" s="160"/>
      <c r="R31" s="157"/>
      <c r="S31" s="157"/>
      <c r="T31" s="157"/>
      <c r="U31" s="157"/>
      <c r="V31" s="157"/>
      <c r="W31" s="157"/>
      <c r="X31" s="157"/>
      <c r="Y31" s="157"/>
      <c r="Z31" s="157"/>
      <c r="AA31" s="157"/>
      <c r="AB31" s="157"/>
    </row>
    <row r="32" spans="1:28" ht="15.75" hidden="1" x14ac:dyDescent="0.25">
      <c r="A32" s="205"/>
      <c r="B32" s="214"/>
      <c r="C32" s="206"/>
      <c r="D32" s="177"/>
      <c r="E32" s="205"/>
      <c r="F32" s="206"/>
      <c r="G32" s="177"/>
      <c r="H32" s="177"/>
      <c r="I32" s="21"/>
      <c r="J32" s="156"/>
      <c r="K32" s="157"/>
      <c r="L32" s="158"/>
      <c r="M32" s="158"/>
      <c r="N32" s="158"/>
      <c r="O32" s="159"/>
      <c r="P32" s="158"/>
      <c r="Q32" s="160"/>
      <c r="R32" s="157"/>
      <c r="S32" s="157"/>
      <c r="T32" s="157"/>
      <c r="U32" s="157"/>
      <c r="V32" s="157"/>
      <c r="W32" s="157"/>
      <c r="X32" s="157"/>
      <c r="Y32" s="157"/>
      <c r="Z32" s="157"/>
      <c r="AA32" s="157"/>
      <c r="AB32" s="157"/>
    </row>
    <row r="33" spans="1:28" ht="15.75" hidden="1" x14ac:dyDescent="0.25">
      <c r="A33" s="205"/>
      <c r="B33" s="214"/>
      <c r="C33" s="206"/>
      <c r="D33" s="177"/>
      <c r="E33" s="205"/>
      <c r="F33" s="206"/>
      <c r="G33" s="177"/>
      <c r="H33" s="177"/>
      <c r="I33" s="21"/>
      <c r="J33" s="156"/>
      <c r="K33" s="157"/>
      <c r="L33" s="158"/>
      <c r="M33" s="158"/>
      <c r="N33" s="158"/>
      <c r="O33" s="159"/>
      <c r="P33" s="158"/>
      <c r="Q33" s="160"/>
      <c r="R33" s="157"/>
      <c r="S33" s="157"/>
      <c r="T33" s="157"/>
      <c r="U33" s="157"/>
      <c r="V33" s="157"/>
      <c r="W33" s="157"/>
      <c r="X33" s="157"/>
      <c r="Y33" s="157"/>
      <c r="Z33" s="157"/>
      <c r="AA33" s="157"/>
      <c r="AB33" s="157"/>
    </row>
    <row r="34" spans="1:28" ht="15.75" hidden="1" x14ac:dyDescent="0.25">
      <c r="A34" s="205"/>
      <c r="B34" s="214"/>
      <c r="C34" s="206"/>
      <c r="D34" s="177"/>
      <c r="E34" s="205"/>
      <c r="F34" s="206"/>
      <c r="G34" s="177"/>
      <c r="H34" s="177"/>
      <c r="I34" s="21"/>
      <c r="J34" s="156"/>
      <c r="K34" s="157"/>
      <c r="L34" s="158"/>
      <c r="M34" s="158"/>
      <c r="N34" s="158"/>
      <c r="O34" s="159"/>
      <c r="P34" s="158"/>
      <c r="Q34" s="160"/>
      <c r="R34" s="157"/>
      <c r="S34" s="157"/>
      <c r="T34" s="157"/>
      <c r="U34" s="157"/>
      <c r="V34" s="157"/>
      <c r="W34" s="157"/>
      <c r="X34" s="157"/>
      <c r="Y34" s="157"/>
      <c r="Z34" s="157"/>
      <c r="AA34" s="157"/>
      <c r="AB34" s="157"/>
    </row>
    <row r="35" spans="1:28" ht="15.75" hidden="1" x14ac:dyDescent="0.25">
      <c r="A35" s="205"/>
      <c r="B35" s="214"/>
      <c r="C35" s="206"/>
      <c r="D35" s="177"/>
      <c r="E35" s="205"/>
      <c r="F35" s="206"/>
      <c r="G35" s="177"/>
      <c r="H35" s="177"/>
      <c r="I35" s="21"/>
      <c r="J35" s="156"/>
      <c r="K35" s="157"/>
      <c r="L35" s="158"/>
      <c r="M35" s="158"/>
      <c r="N35" s="158"/>
      <c r="O35" s="159"/>
      <c r="P35" s="158"/>
      <c r="Q35" s="160"/>
      <c r="R35" s="157"/>
      <c r="S35" s="157"/>
      <c r="T35" s="157"/>
      <c r="U35" s="157"/>
      <c r="V35" s="157"/>
      <c r="W35" s="157"/>
      <c r="X35" s="157"/>
      <c r="Y35" s="157"/>
      <c r="Z35" s="157"/>
      <c r="AA35" s="157"/>
      <c r="AB35" s="157"/>
    </row>
    <row r="36" spans="1:28" ht="15.75" hidden="1" x14ac:dyDescent="0.25">
      <c r="A36" s="205"/>
      <c r="B36" s="214"/>
      <c r="C36" s="206"/>
      <c r="D36" s="177"/>
      <c r="E36" s="205"/>
      <c r="F36" s="206"/>
      <c r="G36" s="177"/>
      <c r="H36" s="177"/>
      <c r="I36" s="21"/>
      <c r="J36" s="156"/>
      <c r="K36" s="157"/>
      <c r="L36" s="158"/>
      <c r="M36" s="158"/>
      <c r="N36" s="158"/>
      <c r="O36" s="159"/>
      <c r="P36" s="158"/>
      <c r="Q36" s="160"/>
      <c r="R36" s="157"/>
      <c r="S36" s="157"/>
      <c r="T36" s="157"/>
      <c r="U36" s="157"/>
      <c r="V36" s="157"/>
      <c r="W36" s="157"/>
      <c r="X36" s="157"/>
      <c r="Y36" s="157"/>
      <c r="Z36" s="157"/>
      <c r="AA36" s="157"/>
      <c r="AB36" s="157"/>
    </row>
    <row r="37" spans="1:28" ht="15.75" hidden="1" x14ac:dyDescent="0.25">
      <c r="A37" s="205"/>
      <c r="B37" s="214"/>
      <c r="C37" s="206"/>
      <c r="D37" s="177"/>
      <c r="E37" s="205"/>
      <c r="F37" s="206"/>
      <c r="G37" s="177"/>
      <c r="H37" s="177"/>
      <c r="I37" s="21"/>
      <c r="J37" s="156"/>
      <c r="K37" s="157"/>
      <c r="L37" s="158"/>
      <c r="M37" s="158"/>
      <c r="N37" s="158"/>
      <c r="O37" s="159"/>
      <c r="P37" s="158"/>
      <c r="Q37" s="160"/>
      <c r="R37" s="157"/>
      <c r="S37" s="157"/>
      <c r="T37" s="157"/>
      <c r="U37" s="157"/>
      <c r="V37" s="157"/>
      <c r="W37" s="157"/>
      <c r="X37" s="157"/>
      <c r="Y37" s="157"/>
      <c r="Z37" s="157"/>
      <c r="AA37" s="157"/>
      <c r="AB37" s="157"/>
    </row>
    <row r="38" spans="1:28" ht="15.75" hidden="1" x14ac:dyDescent="0.25">
      <c r="A38" s="205"/>
      <c r="B38" s="214"/>
      <c r="C38" s="206"/>
      <c r="D38" s="177"/>
      <c r="E38" s="205"/>
      <c r="F38" s="206"/>
      <c r="G38" s="177"/>
      <c r="H38" s="177"/>
      <c r="I38" s="21"/>
      <c r="J38" s="156"/>
      <c r="K38" s="157"/>
      <c r="L38" s="158"/>
      <c r="M38" s="158"/>
      <c r="N38" s="158"/>
      <c r="O38" s="159"/>
      <c r="P38" s="158"/>
      <c r="Q38" s="160"/>
      <c r="R38" s="157"/>
      <c r="S38" s="157"/>
      <c r="T38" s="157"/>
      <c r="U38" s="157"/>
      <c r="V38" s="157"/>
      <c r="W38" s="157"/>
      <c r="X38" s="157"/>
      <c r="Y38" s="157"/>
      <c r="Z38" s="157"/>
      <c r="AA38" s="157"/>
      <c r="AB38" s="157"/>
    </row>
    <row r="39" spans="1:28" ht="16.5" hidden="1" thickBot="1" x14ac:dyDescent="0.3">
      <c r="A39" s="205"/>
      <c r="B39" s="214"/>
      <c r="C39" s="206"/>
      <c r="D39" s="177"/>
      <c r="E39" s="205"/>
      <c r="F39" s="206"/>
      <c r="G39" s="177"/>
      <c r="H39" s="177"/>
      <c r="I39" s="21"/>
      <c r="J39" s="156"/>
      <c r="K39" s="157"/>
      <c r="L39" s="158"/>
      <c r="M39" s="158"/>
      <c r="N39" s="158"/>
      <c r="O39" s="159"/>
      <c r="P39" s="158"/>
      <c r="Q39" s="160"/>
      <c r="R39" s="157"/>
      <c r="S39" s="157"/>
      <c r="T39" s="157"/>
      <c r="U39" s="157"/>
      <c r="V39" s="157"/>
      <c r="W39" s="157"/>
      <c r="X39" s="157"/>
      <c r="Y39" s="157"/>
      <c r="Z39" s="157"/>
      <c r="AA39" s="157"/>
      <c r="AB39" s="157"/>
    </row>
    <row r="40" spans="1:28" ht="16.5" thickBot="1" x14ac:dyDescent="0.3">
      <c r="A40" s="257" t="s">
        <v>84</v>
      </c>
      <c r="B40" s="257"/>
      <c r="C40" s="257"/>
      <c r="D40" s="257"/>
      <c r="E40" s="257"/>
      <c r="F40" s="257"/>
      <c r="G40" s="257"/>
      <c r="H40" s="258"/>
      <c r="I40" s="70" t="str">
        <f>IF(SUM(I5:I39)=0,"$",SUM(I5:I39))</f>
        <v>$</v>
      </c>
      <c r="J40" s="157"/>
      <c r="K40" s="157"/>
      <c r="L40" s="158"/>
      <c r="M40" s="157"/>
      <c r="N40" s="157"/>
      <c r="O40" s="157"/>
      <c r="P40" s="157"/>
      <c r="Q40" s="157"/>
      <c r="R40" s="157"/>
      <c r="S40" s="157"/>
      <c r="T40" s="157"/>
      <c r="U40" s="157"/>
      <c r="V40" s="157"/>
      <c r="W40" s="157"/>
      <c r="X40" s="157"/>
      <c r="Y40" s="157"/>
      <c r="Z40" s="157"/>
      <c r="AA40" s="157"/>
      <c r="AB40" s="157"/>
    </row>
    <row r="41" spans="1:28" ht="17.100000000000001" customHeight="1" x14ac:dyDescent="0.25">
      <c r="A41" s="259"/>
      <c r="B41" s="259"/>
      <c r="C41" s="259"/>
      <c r="D41" s="259"/>
      <c r="E41" s="259"/>
      <c r="F41" s="259"/>
      <c r="G41" s="259"/>
      <c r="H41" s="259"/>
      <c r="I41" s="259"/>
      <c r="J41" s="157"/>
      <c r="K41" s="157"/>
      <c r="L41" s="158"/>
      <c r="M41" s="157"/>
      <c r="N41" s="157"/>
      <c r="O41" s="157"/>
      <c r="P41" s="157"/>
      <c r="Q41" s="157"/>
      <c r="R41" s="157"/>
      <c r="S41" s="157"/>
      <c r="T41" s="157"/>
      <c r="U41" s="157"/>
      <c r="V41" s="157"/>
      <c r="W41" s="157"/>
      <c r="X41" s="157"/>
      <c r="Y41" s="157"/>
      <c r="Z41" s="157"/>
      <c r="AA41" s="157"/>
      <c r="AB41" s="157"/>
    </row>
    <row r="42" spans="1:28" ht="17.100000000000001" customHeight="1" x14ac:dyDescent="0.25">
      <c r="A42" s="112" t="s">
        <v>31</v>
      </c>
      <c r="B42" s="176"/>
      <c r="C42" s="252"/>
      <c r="D42" s="252"/>
      <c r="E42" s="252"/>
      <c r="F42" s="252"/>
      <c r="G42" s="252"/>
      <c r="H42" s="176"/>
      <c r="I42" s="113"/>
      <c r="J42" s="157"/>
      <c r="K42" s="157"/>
      <c r="L42" s="158"/>
      <c r="M42" s="157"/>
      <c r="N42" s="157"/>
      <c r="O42" s="157"/>
      <c r="P42" s="157"/>
      <c r="Q42" s="157"/>
      <c r="R42" s="157"/>
      <c r="S42" s="157"/>
      <c r="T42" s="157"/>
      <c r="U42" s="157"/>
      <c r="V42" s="157"/>
      <c r="W42" s="157"/>
      <c r="X42" s="157"/>
      <c r="Y42" s="157"/>
      <c r="Z42" s="157"/>
      <c r="AA42" s="157"/>
      <c r="AB42" s="157"/>
    </row>
    <row r="43" spans="1:28" ht="15.75" x14ac:dyDescent="0.25">
      <c r="A43" s="110" t="s">
        <v>81</v>
      </c>
      <c r="B43" s="178" t="s">
        <v>85</v>
      </c>
      <c r="C43" s="260" t="s">
        <v>86</v>
      </c>
      <c r="D43" s="260"/>
      <c r="E43" s="260"/>
      <c r="F43" s="260" t="s">
        <v>80</v>
      </c>
      <c r="G43" s="260"/>
      <c r="H43" s="178" t="s">
        <v>87</v>
      </c>
      <c r="I43" s="111" t="s">
        <v>59</v>
      </c>
      <c r="J43" s="157"/>
      <c r="K43" s="157"/>
      <c r="L43" s="158"/>
      <c r="M43" s="161"/>
      <c r="N43" s="161"/>
      <c r="O43" s="161"/>
      <c r="P43" s="157"/>
      <c r="Q43" s="157"/>
      <c r="R43" s="157"/>
      <c r="S43" s="157"/>
      <c r="T43" s="157"/>
      <c r="U43" s="157"/>
      <c r="V43" s="157"/>
      <c r="W43" s="157"/>
      <c r="X43" s="157"/>
      <c r="Y43" s="157"/>
      <c r="Z43" s="157"/>
      <c r="AA43" s="157"/>
      <c r="AB43" s="157"/>
    </row>
    <row r="44" spans="1:28" ht="15.75" x14ac:dyDescent="0.25">
      <c r="A44" s="177"/>
      <c r="B44" s="177"/>
      <c r="C44" s="205"/>
      <c r="D44" s="214"/>
      <c r="E44" s="206"/>
      <c r="F44" s="253"/>
      <c r="G44" s="253"/>
      <c r="H44" s="26"/>
      <c r="I44" s="21"/>
      <c r="J44" s="156"/>
      <c r="K44" s="157"/>
      <c r="L44" s="157"/>
      <c r="M44" s="162"/>
      <c r="N44" s="162"/>
      <c r="O44" s="162"/>
      <c r="P44" s="159"/>
      <c r="Q44" s="159"/>
      <c r="R44" s="160"/>
      <c r="S44" s="157"/>
      <c r="T44" s="157"/>
      <c r="U44" s="157"/>
      <c r="V44" s="157"/>
      <c r="W44" s="157"/>
      <c r="X44" s="157"/>
      <c r="Y44" s="157"/>
      <c r="Z44" s="157"/>
      <c r="AA44" s="157"/>
      <c r="AB44" s="157"/>
    </row>
    <row r="45" spans="1:28" ht="15.75" x14ac:dyDescent="0.25">
      <c r="A45" s="177"/>
      <c r="B45" s="177"/>
      <c r="C45" s="205"/>
      <c r="D45" s="214"/>
      <c r="E45" s="206"/>
      <c r="F45" s="253"/>
      <c r="G45" s="253"/>
      <c r="H45" s="26"/>
      <c r="I45" s="21"/>
      <c r="J45" s="156"/>
      <c r="K45" s="157"/>
      <c r="L45" s="157"/>
      <c r="M45" s="162"/>
      <c r="N45" s="162"/>
      <c r="O45" s="162"/>
      <c r="P45" s="159"/>
      <c r="Q45" s="159"/>
      <c r="R45" s="160"/>
      <c r="S45" s="157"/>
      <c r="T45" s="157"/>
      <c r="U45" s="157"/>
      <c r="V45" s="157"/>
      <c r="W45" s="157"/>
      <c r="X45" s="157"/>
      <c r="Y45" s="157"/>
      <c r="Z45" s="157"/>
      <c r="AA45" s="157"/>
      <c r="AB45" s="157"/>
    </row>
    <row r="46" spans="1:28" ht="15.75" x14ac:dyDescent="0.25">
      <c r="A46" s="177"/>
      <c r="B46" s="177"/>
      <c r="C46" s="205"/>
      <c r="D46" s="214"/>
      <c r="E46" s="206"/>
      <c r="F46" s="253"/>
      <c r="G46" s="253"/>
      <c r="H46" s="26"/>
      <c r="I46" s="21"/>
      <c r="J46" s="156"/>
      <c r="K46" s="157"/>
      <c r="L46" s="157"/>
      <c r="M46" s="162"/>
      <c r="N46" s="162"/>
      <c r="O46" s="162"/>
      <c r="P46" s="159"/>
      <c r="Q46" s="159"/>
      <c r="R46" s="160"/>
      <c r="S46" s="157"/>
      <c r="T46" s="157"/>
      <c r="U46" s="157"/>
      <c r="V46" s="157"/>
      <c r="W46" s="157"/>
      <c r="X46" s="157"/>
      <c r="Y46" s="157"/>
      <c r="Z46" s="157"/>
      <c r="AA46" s="157"/>
      <c r="AB46" s="157"/>
    </row>
    <row r="47" spans="1:28" ht="15.75" x14ac:dyDescent="0.25">
      <c r="A47" s="177"/>
      <c r="B47" s="177"/>
      <c r="C47" s="205"/>
      <c r="D47" s="214"/>
      <c r="E47" s="206"/>
      <c r="F47" s="253"/>
      <c r="G47" s="253"/>
      <c r="H47" s="26"/>
      <c r="I47" s="21"/>
      <c r="J47" s="156"/>
      <c r="K47" s="157"/>
      <c r="L47" s="157"/>
      <c r="M47" s="162"/>
      <c r="N47" s="162"/>
      <c r="O47" s="162"/>
      <c r="P47" s="159"/>
      <c r="Q47" s="159"/>
      <c r="R47" s="160"/>
      <c r="S47" s="157"/>
      <c r="T47" s="157"/>
      <c r="U47" s="157"/>
      <c r="V47" s="157"/>
      <c r="W47" s="157"/>
      <c r="X47" s="157"/>
      <c r="Y47" s="157"/>
      <c r="Z47" s="157"/>
      <c r="AA47" s="157"/>
      <c r="AB47" s="157"/>
    </row>
    <row r="48" spans="1:28" ht="15.75" x14ac:dyDescent="0.25">
      <c r="A48" s="177"/>
      <c r="B48" s="177"/>
      <c r="C48" s="205"/>
      <c r="D48" s="214"/>
      <c r="E48" s="206"/>
      <c r="F48" s="253"/>
      <c r="G48" s="253"/>
      <c r="H48" s="26"/>
      <c r="I48" s="21"/>
      <c r="J48" s="156"/>
      <c r="K48" s="157"/>
      <c r="L48" s="157"/>
      <c r="M48" s="162"/>
      <c r="N48" s="162"/>
      <c r="O48" s="162"/>
      <c r="P48" s="159"/>
      <c r="Q48" s="159"/>
      <c r="R48" s="160"/>
      <c r="S48" s="157"/>
      <c r="T48" s="157"/>
      <c r="U48" s="157"/>
      <c r="V48" s="157"/>
      <c r="W48" s="157"/>
      <c r="X48" s="157"/>
      <c r="Y48" s="157"/>
      <c r="Z48" s="157"/>
      <c r="AA48" s="157"/>
      <c r="AB48" s="157"/>
    </row>
    <row r="49" spans="1:28" ht="15.75" x14ac:dyDescent="0.25">
      <c r="A49" s="177"/>
      <c r="B49" s="177"/>
      <c r="C49" s="205"/>
      <c r="D49" s="214"/>
      <c r="E49" s="206"/>
      <c r="F49" s="253"/>
      <c r="G49" s="253"/>
      <c r="H49" s="26"/>
      <c r="I49" s="21"/>
      <c r="J49" s="156"/>
      <c r="K49" s="157"/>
      <c r="L49" s="157"/>
      <c r="M49" s="162"/>
      <c r="N49" s="162"/>
      <c r="O49" s="162"/>
      <c r="P49" s="159"/>
      <c r="Q49" s="159"/>
      <c r="R49" s="160"/>
      <c r="S49" s="157"/>
      <c r="T49" s="157"/>
      <c r="U49" s="157"/>
      <c r="V49" s="157"/>
      <c r="W49" s="157"/>
      <c r="X49" s="157"/>
      <c r="Y49" s="157"/>
      <c r="Z49" s="157"/>
      <c r="AA49" s="157"/>
      <c r="AB49" s="157"/>
    </row>
    <row r="50" spans="1:28" ht="15.75" x14ac:dyDescent="0.25">
      <c r="A50" s="177"/>
      <c r="B50" s="177"/>
      <c r="C50" s="205"/>
      <c r="D50" s="214"/>
      <c r="E50" s="206"/>
      <c r="F50" s="253"/>
      <c r="G50" s="253"/>
      <c r="H50" s="26"/>
      <c r="I50" s="21"/>
      <c r="J50" s="156"/>
      <c r="K50" s="157"/>
      <c r="L50" s="157"/>
      <c r="M50" s="162"/>
      <c r="N50" s="162"/>
      <c r="O50" s="162"/>
      <c r="P50" s="159"/>
      <c r="Q50" s="159"/>
      <c r="R50" s="160"/>
      <c r="S50" s="157"/>
      <c r="T50" s="157"/>
      <c r="U50" s="157"/>
      <c r="V50" s="157"/>
      <c r="W50" s="157"/>
      <c r="X50" s="157"/>
      <c r="Y50" s="157"/>
      <c r="Z50" s="157"/>
      <c r="AA50" s="157"/>
      <c r="AB50" s="157"/>
    </row>
    <row r="51" spans="1:28" ht="15.75" x14ac:dyDescent="0.25">
      <c r="A51" s="177"/>
      <c r="B51" s="177"/>
      <c r="C51" s="205"/>
      <c r="D51" s="214"/>
      <c r="E51" s="206"/>
      <c r="F51" s="253"/>
      <c r="G51" s="253"/>
      <c r="H51" s="26"/>
      <c r="I51" s="21"/>
      <c r="J51" s="156"/>
      <c r="K51" s="157"/>
      <c r="L51" s="158"/>
      <c r="M51" s="162"/>
      <c r="N51" s="162"/>
      <c r="O51" s="162"/>
      <c r="P51" s="159"/>
      <c r="Q51" s="159"/>
      <c r="R51" s="160"/>
      <c r="S51" s="157"/>
      <c r="T51" s="157"/>
      <c r="U51" s="157"/>
      <c r="V51" s="157"/>
      <c r="W51" s="157"/>
      <c r="X51" s="157"/>
      <c r="Y51" s="157"/>
      <c r="Z51" s="157"/>
      <c r="AA51" s="157"/>
      <c r="AB51" s="157"/>
    </row>
    <row r="52" spans="1:28" ht="15.75" x14ac:dyDescent="0.25">
      <c r="A52" s="177"/>
      <c r="B52" s="177"/>
      <c r="C52" s="205"/>
      <c r="D52" s="214"/>
      <c r="E52" s="206"/>
      <c r="F52" s="253"/>
      <c r="G52" s="253"/>
      <c r="H52" s="26"/>
      <c r="I52" s="21"/>
      <c r="J52" s="156"/>
      <c r="K52" s="157"/>
      <c r="L52" s="158"/>
      <c r="M52" s="162"/>
      <c r="N52" s="162"/>
      <c r="O52" s="162"/>
      <c r="P52" s="159"/>
      <c r="Q52" s="159"/>
      <c r="R52" s="160"/>
      <c r="S52" s="157"/>
      <c r="T52" s="157"/>
      <c r="U52" s="157"/>
      <c r="V52" s="157"/>
      <c r="W52" s="157"/>
      <c r="X52" s="157"/>
      <c r="Y52" s="157"/>
      <c r="Z52" s="157"/>
      <c r="AA52" s="157"/>
      <c r="AB52" s="157"/>
    </row>
    <row r="53" spans="1:28" ht="15.75" x14ac:dyDescent="0.25">
      <c r="A53" s="177"/>
      <c r="B53" s="177"/>
      <c r="C53" s="205"/>
      <c r="D53" s="214"/>
      <c r="E53" s="206"/>
      <c r="F53" s="253"/>
      <c r="G53" s="253"/>
      <c r="H53" s="26"/>
      <c r="I53" s="21"/>
      <c r="J53" s="156"/>
      <c r="K53" s="157"/>
      <c r="L53" s="158"/>
      <c r="M53" s="162"/>
      <c r="N53" s="162"/>
      <c r="O53" s="162"/>
      <c r="P53" s="159"/>
      <c r="Q53" s="159"/>
      <c r="R53" s="160"/>
      <c r="S53" s="157"/>
      <c r="T53" s="157"/>
      <c r="U53" s="157"/>
      <c r="V53" s="157"/>
      <c r="W53" s="157"/>
      <c r="X53" s="157"/>
      <c r="Y53" s="157"/>
      <c r="Z53" s="157"/>
      <c r="AA53" s="157"/>
      <c r="AB53" s="157"/>
    </row>
    <row r="54" spans="1:28" ht="15.75" x14ac:dyDescent="0.25">
      <c r="A54" s="177"/>
      <c r="B54" s="177"/>
      <c r="C54" s="205"/>
      <c r="D54" s="214"/>
      <c r="E54" s="206"/>
      <c r="F54" s="253"/>
      <c r="G54" s="253"/>
      <c r="H54" s="26"/>
      <c r="I54" s="21"/>
      <c r="J54" s="156"/>
      <c r="K54" s="157"/>
      <c r="L54" s="157"/>
      <c r="M54" s="162"/>
      <c r="N54" s="162"/>
      <c r="O54" s="162"/>
      <c r="P54" s="159"/>
      <c r="Q54" s="159"/>
      <c r="R54" s="160"/>
      <c r="S54" s="157"/>
      <c r="T54" s="157"/>
      <c r="U54" s="157"/>
      <c r="V54" s="157"/>
      <c r="W54" s="157"/>
      <c r="X54" s="157"/>
      <c r="Y54" s="157"/>
      <c r="Z54" s="157"/>
      <c r="AA54" s="157"/>
      <c r="AB54" s="157"/>
    </row>
    <row r="55" spans="1:28" ht="15.75" x14ac:dyDescent="0.25">
      <c r="A55" s="177"/>
      <c r="B55" s="177"/>
      <c r="C55" s="205"/>
      <c r="D55" s="214"/>
      <c r="E55" s="206"/>
      <c r="F55" s="253"/>
      <c r="G55" s="253"/>
      <c r="H55" s="26"/>
      <c r="I55" s="21"/>
      <c r="J55" s="156"/>
      <c r="K55" s="157"/>
      <c r="L55" s="157"/>
      <c r="M55" s="162"/>
      <c r="N55" s="162"/>
      <c r="O55" s="162"/>
      <c r="P55" s="159"/>
      <c r="Q55" s="159"/>
      <c r="R55" s="160"/>
      <c r="S55" s="157"/>
      <c r="T55" s="157"/>
      <c r="U55" s="157"/>
      <c r="V55" s="157"/>
      <c r="W55" s="157"/>
      <c r="X55" s="157"/>
      <c r="Y55" s="157"/>
      <c r="Z55" s="157"/>
      <c r="AA55" s="157"/>
      <c r="AB55" s="157"/>
    </row>
    <row r="56" spans="1:28" ht="16.5" thickBot="1" x14ac:dyDescent="0.3">
      <c r="A56" s="177"/>
      <c r="B56" s="177"/>
      <c r="C56" s="205"/>
      <c r="D56" s="214"/>
      <c r="E56" s="206"/>
      <c r="F56" s="253"/>
      <c r="G56" s="253"/>
      <c r="H56" s="26"/>
      <c r="I56" s="21"/>
      <c r="J56" s="156"/>
      <c r="K56" s="157"/>
      <c r="L56" s="157"/>
      <c r="M56" s="162"/>
      <c r="N56" s="162"/>
      <c r="O56" s="162"/>
      <c r="P56" s="159"/>
      <c r="Q56" s="159"/>
      <c r="R56" s="160"/>
      <c r="S56" s="157"/>
      <c r="T56" s="157"/>
      <c r="U56" s="157"/>
      <c r="V56" s="157"/>
      <c r="W56" s="157"/>
      <c r="X56" s="157"/>
      <c r="Y56" s="157"/>
      <c r="Z56" s="157"/>
      <c r="AA56" s="157"/>
      <c r="AB56" s="157"/>
    </row>
    <row r="57" spans="1:28" ht="15.75" hidden="1" x14ac:dyDescent="0.25">
      <c r="A57" s="177"/>
      <c r="B57" s="177"/>
      <c r="C57" s="205"/>
      <c r="D57" s="214"/>
      <c r="E57" s="206"/>
      <c r="F57" s="253"/>
      <c r="G57" s="253"/>
      <c r="H57" s="26"/>
      <c r="I57" s="21"/>
      <c r="J57" s="156"/>
      <c r="K57" s="157"/>
      <c r="L57" s="157"/>
      <c r="M57" s="162"/>
      <c r="N57" s="162"/>
      <c r="O57" s="162"/>
      <c r="P57" s="159"/>
      <c r="Q57" s="159"/>
      <c r="R57" s="160"/>
      <c r="S57" s="157"/>
      <c r="T57" s="157"/>
      <c r="U57" s="157"/>
      <c r="V57" s="157"/>
      <c r="W57" s="157"/>
      <c r="X57" s="157"/>
      <c r="Y57" s="157"/>
      <c r="Z57" s="157"/>
      <c r="AA57" s="157"/>
      <c r="AB57" s="157"/>
    </row>
    <row r="58" spans="1:28" ht="15.75" hidden="1" x14ac:dyDescent="0.25">
      <c r="A58" s="177"/>
      <c r="B58" s="177"/>
      <c r="C58" s="205"/>
      <c r="D58" s="214"/>
      <c r="E58" s="206"/>
      <c r="F58" s="253"/>
      <c r="G58" s="253"/>
      <c r="H58" s="26"/>
      <c r="I58" s="21"/>
      <c r="J58" s="156"/>
      <c r="K58" s="157"/>
      <c r="L58" s="158"/>
      <c r="M58" s="162"/>
      <c r="N58" s="162"/>
      <c r="O58" s="162"/>
      <c r="P58" s="159"/>
      <c r="Q58" s="159"/>
      <c r="R58" s="160"/>
      <c r="S58" s="157"/>
      <c r="T58" s="157"/>
      <c r="U58" s="157"/>
      <c r="V58" s="157"/>
      <c r="W58" s="157"/>
      <c r="X58" s="157"/>
      <c r="Y58" s="157"/>
      <c r="Z58" s="157"/>
      <c r="AA58" s="157"/>
      <c r="AB58" s="157"/>
    </row>
    <row r="59" spans="1:28" ht="15.75" hidden="1" x14ac:dyDescent="0.25">
      <c r="A59" s="177"/>
      <c r="B59" s="177"/>
      <c r="C59" s="205"/>
      <c r="D59" s="214"/>
      <c r="E59" s="206"/>
      <c r="F59" s="253"/>
      <c r="G59" s="253"/>
      <c r="H59" s="26"/>
      <c r="I59" s="21"/>
      <c r="J59" s="156"/>
      <c r="K59" s="157"/>
      <c r="L59" s="158"/>
      <c r="M59" s="162"/>
      <c r="N59" s="162"/>
      <c r="O59" s="162"/>
      <c r="P59" s="159"/>
      <c r="Q59" s="159"/>
      <c r="R59" s="160"/>
      <c r="S59" s="157"/>
      <c r="T59" s="157"/>
      <c r="U59" s="157"/>
      <c r="V59" s="157"/>
      <c r="W59" s="157"/>
      <c r="X59" s="157"/>
      <c r="Y59" s="157"/>
      <c r="Z59" s="157"/>
      <c r="AA59" s="157"/>
      <c r="AB59" s="157"/>
    </row>
    <row r="60" spans="1:28" ht="15.75" hidden="1" x14ac:dyDescent="0.25">
      <c r="A60" s="177"/>
      <c r="B60" s="177"/>
      <c r="C60" s="205"/>
      <c r="D60" s="214"/>
      <c r="E60" s="206"/>
      <c r="F60" s="253"/>
      <c r="G60" s="253"/>
      <c r="H60" s="26"/>
      <c r="I60" s="21"/>
      <c r="J60" s="156"/>
      <c r="K60" s="157"/>
      <c r="L60" s="158"/>
      <c r="M60" s="162"/>
      <c r="N60" s="162"/>
      <c r="O60" s="162"/>
      <c r="P60" s="159"/>
      <c r="Q60" s="159"/>
      <c r="R60" s="160"/>
      <c r="S60" s="157"/>
      <c r="T60" s="157"/>
      <c r="U60" s="157"/>
      <c r="V60" s="157"/>
      <c r="W60" s="157"/>
      <c r="X60" s="157"/>
      <c r="Y60" s="157"/>
      <c r="Z60" s="157"/>
      <c r="AA60" s="157"/>
      <c r="AB60" s="157"/>
    </row>
    <row r="61" spans="1:28" ht="15.75" hidden="1" x14ac:dyDescent="0.25">
      <c r="A61" s="177"/>
      <c r="B61" s="177"/>
      <c r="C61" s="205"/>
      <c r="D61" s="214"/>
      <c r="E61" s="206"/>
      <c r="F61" s="253"/>
      <c r="G61" s="253"/>
      <c r="H61" s="26"/>
      <c r="I61" s="21"/>
      <c r="J61" s="156"/>
      <c r="K61" s="157"/>
      <c r="L61" s="157"/>
      <c r="M61" s="162"/>
      <c r="N61" s="162"/>
      <c r="O61" s="162"/>
      <c r="P61" s="159"/>
      <c r="Q61" s="159"/>
      <c r="R61" s="160"/>
      <c r="S61" s="157"/>
      <c r="T61" s="157"/>
      <c r="U61" s="157"/>
      <c r="V61" s="157"/>
      <c r="W61" s="157"/>
      <c r="X61" s="157"/>
      <c r="Y61" s="157"/>
      <c r="Z61" s="157"/>
      <c r="AA61" s="157"/>
      <c r="AB61" s="157"/>
    </row>
    <row r="62" spans="1:28" ht="15.75" hidden="1" x14ac:dyDescent="0.25">
      <c r="A62" s="177"/>
      <c r="B62" s="177"/>
      <c r="C62" s="205"/>
      <c r="D62" s="214"/>
      <c r="E62" s="206"/>
      <c r="F62" s="253"/>
      <c r="G62" s="253"/>
      <c r="H62" s="26"/>
      <c r="I62" s="21"/>
      <c r="J62" s="156"/>
      <c r="K62" s="157"/>
      <c r="L62" s="157"/>
      <c r="M62" s="162"/>
      <c r="N62" s="162"/>
      <c r="O62" s="162"/>
      <c r="P62" s="159"/>
      <c r="Q62" s="159"/>
      <c r="R62" s="160"/>
      <c r="S62" s="157"/>
      <c r="T62" s="157"/>
      <c r="U62" s="157"/>
      <c r="V62" s="157"/>
      <c r="W62" s="157"/>
      <c r="X62" s="157"/>
      <c r="Y62" s="157"/>
      <c r="Z62" s="157"/>
      <c r="AA62" s="157"/>
      <c r="AB62" s="157"/>
    </row>
    <row r="63" spans="1:28" ht="15.75" hidden="1" x14ac:dyDescent="0.25">
      <c r="A63" s="177"/>
      <c r="B63" s="177"/>
      <c r="C63" s="253"/>
      <c r="D63" s="253"/>
      <c r="E63" s="253"/>
      <c r="F63" s="253"/>
      <c r="G63" s="253"/>
      <c r="H63" s="26"/>
      <c r="I63" s="105"/>
      <c r="J63" s="156"/>
      <c r="K63" s="157"/>
      <c r="L63" s="158"/>
      <c r="M63" s="162"/>
      <c r="N63" s="162"/>
      <c r="O63" s="162"/>
      <c r="P63" s="159"/>
      <c r="Q63" s="159"/>
      <c r="R63" s="160"/>
      <c r="S63" s="157"/>
      <c r="T63" s="157"/>
      <c r="U63" s="157"/>
      <c r="V63" s="157"/>
      <c r="W63" s="157"/>
      <c r="X63" s="157"/>
      <c r="Y63" s="157"/>
      <c r="Z63" s="157"/>
      <c r="AA63" s="157"/>
      <c r="AB63" s="157"/>
    </row>
    <row r="64" spans="1:28" ht="15.75" hidden="1" x14ac:dyDescent="0.25">
      <c r="A64" s="177"/>
      <c r="B64" s="177"/>
      <c r="C64" s="253"/>
      <c r="D64" s="253"/>
      <c r="E64" s="253"/>
      <c r="F64" s="253"/>
      <c r="G64" s="253"/>
      <c r="H64" s="26"/>
      <c r="I64" s="105"/>
      <c r="J64" s="156"/>
      <c r="K64" s="157"/>
      <c r="L64" s="158"/>
      <c r="M64" s="162"/>
      <c r="N64" s="162"/>
      <c r="O64" s="162"/>
      <c r="P64" s="159"/>
      <c r="Q64" s="159"/>
      <c r="R64" s="160"/>
      <c r="S64" s="157"/>
      <c r="T64" s="157"/>
      <c r="U64" s="157"/>
      <c r="V64" s="157"/>
      <c r="W64" s="157"/>
      <c r="X64" s="157"/>
      <c r="Y64" s="157"/>
      <c r="Z64" s="157"/>
      <c r="AA64" s="157"/>
      <c r="AB64" s="157"/>
    </row>
    <row r="65" spans="1:28" ht="15.75" hidden="1" x14ac:dyDescent="0.25">
      <c r="A65" s="177"/>
      <c r="B65" s="177"/>
      <c r="C65" s="253"/>
      <c r="D65" s="253"/>
      <c r="E65" s="253"/>
      <c r="F65" s="253"/>
      <c r="G65" s="253"/>
      <c r="H65" s="26"/>
      <c r="I65" s="105"/>
      <c r="J65" s="156"/>
      <c r="K65" s="157"/>
      <c r="L65" s="158"/>
      <c r="M65" s="162"/>
      <c r="N65" s="162"/>
      <c r="O65" s="162"/>
      <c r="P65" s="159"/>
      <c r="Q65" s="159"/>
      <c r="R65" s="160"/>
      <c r="S65" s="157"/>
      <c r="T65" s="157"/>
      <c r="U65" s="157"/>
      <c r="V65" s="157"/>
      <c r="W65" s="157"/>
      <c r="X65" s="157"/>
      <c r="Y65" s="157"/>
      <c r="Z65" s="157"/>
      <c r="AA65" s="157"/>
      <c r="AB65" s="157"/>
    </row>
    <row r="66" spans="1:28" ht="15.75" hidden="1" x14ac:dyDescent="0.25">
      <c r="A66" s="177"/>
      <c r="B66" s="177"/>
      <c r="C66" s="253"/>
      <c r="D66" s="253"/>
      <c r="E66" s="253"/>
      <c r="F66" s="253"/>
      <c r="G66" s="253"/>
      <c r="H66" s="26"/>
      <c r="I66" s="105"/>
      <c r="J66" s="156"/>
      <c r="K66" s="157"/>
      <c r="L66" s="158"/>
      <c r="M66" s="162"/>
      <c r="N66" s="162"/>
      <c r="O66" s="162"/>
      <c r="P66" s="159"/>
      <c r="Q66" s="159"/>
      <c r="R66" s="160"/>
      <c r="S66" s="157"/>
      <c r="T66" s="157"/>
      <c r="U66" s="157"/>
      <c r="V66" s="157"/>
      <c r="W66" s="157"/>
      <c r="X66" s="157"/>
      <c r="Y66" s="157"/>
      <c r="Z66" s="157"/>
      <c r="AA66" s="157"/>
      <c r="AB66" s="157"/>
    </row>
    <row r="67" spans="1:28" ht="15.75" hidden="1" x14ac:dyDescent="0.25">
      <c r="A67" s="177"/>
      <c r="B67" s="177"/>
      <c r="C67" s="253"/>
      <c r="D67" s="253"/>
      <c r="E67" s="253"/>
      <c r="F67" s="253"/>
      <c r="G67" s="253"/>
      <c r="H67" s="26"/>
      <c r="I67" s="105"/>
      <c r="J67" s="156"/>
      <c r="K67" s="157"/>
      <c r="L67" s="158"/>
      <c r="M67" s="162"/>
      <c r="N67" s="162"/>
      <c r="O67" s="162"/>
      <c r="P67" s="159"/>
      <c r="Q67" s="159"/>
      <c r="R67" s="160"/>
      <c r="S67" s="157"/>
      <c r="T67" s="157"/>
      <c r="U67" s="157"/>
      <c r="V67" s="157"/>
      <c r="W67" s="157"/>
      <c r="X67" s="157"/>
      <c r="Y67" s="157"/>
      <c r="Z67" s="157"/>
      <c r="AA67" s="157"/>
      <c r="AB67" s="157"/>
    </row>
    <row r="68" spans="1:28" ht="15.75" hidden="1" x14ac:dyDescent="0.25">
      <c r="A68" s="177"/>
      <c r="B68" s="177"/>
      <c r="C68" s="253"/>
      <c r="D68" s="253"/>
      <c r="E68" s="253"/>
      <c r="F68" s="253"/>
      <c r="G68" s="253"/>
      <c r="H68" s="26"/>
      <c r="I68" s="105"/>
      <c r="J68" s="156"/>
      <c r="K68" s="157"/>
      <c r="L68" s="158"/>
      <c r="M68" s="162"/>
      <c r="N68" s="162"/>
      <c r="O68" s="162"/>
      <c r="P68" s="159"/>
      <c r="Q68" s="159"/>
      <c r="R68" s="160"/>
      <c r="S68" s="157"/>
      <c r="T68" s="157"/>
      <c r="U68" s="157"/>
      <c r="V68" s="157"/>
      <c r="W68" s="157"/>
      <c r="X68" s="157"/>
      <c r="Y68" s="157"/>
      <c r="Z68" s="157"/>
      <c r="AA68" s="157"/>
      <c r="AB68" s="157"/>
    </row>
    <row r="69" spans="1:28" ht="15.75" hidden="1" x14ac:dyDescent="0.25">
      <c r="A69" s="177"/>
      <c r="B69" s="177"/>
      <c r="C69" s="253"/>
      <c r="D69" s="253"/>
      <c r="E69" s="253"/>
      <c r="F69" s="253"/>
      <c r="G69" s="253"/>
      <c r="H69" s="26"/>
      <c r="I69" s="105"/>
      <c r="J69" s="156"/>
      <c r="K69" s="157"/>
      <c r="L69" s="158"/>
      <c r="M69" s="162"/>
      <c r="N69" s="162"/>
      <c r="O69" s="162"/>
      <c r="P69" s="159"/>
      <c r="Q69" s="159"/>
      <c r="R69" s="160"/>
      <c r="S69" s="157"/>
      <c r="T69" s="157"/>
      <c r="U69" s="157"/>
      <c r="V69" s="157"/>
      <c r="W69" s="157"/>
      <c r="X69" s="157"/>
      <c r="Y69" s="157"/>
      <c r="Z69" s="157"/>
      <c r="AA69" s="157"/>
      <c r="AB69" s="157"/>
    </row>
    <row r="70" spans="1:28" ht="16.5" hidden="1" thickBot="1" x14ac:dyDescent="0.3">
      <c r="A70" s="177"/>
      <c r="B70" s="177"/>
      <c r="C70" s="253"/>
      <c r="D70" s="253"/>
      <c r="E70" s="253"/>
      <c r="F70" s="253"/>
      <c r="G70" s="253"/>
      <c r="H70" s="177"/>
      <c r="I70" s="106"/>
      <c r="J70" s="156"/>
      <c r="K70" s="157"/>
      <c r="L70" s="157"/>
      <c r="M70" s="161"/>
      <c r="N70" s="161"/>
      <c r="O70" s="161"/>
      <c r="P70" s="157"/>
      <c r="Q70" s="157"/>
      <c r="R70" s="157"/>
      <c r="S70" s="157"/>
      <c r="T70" s="157"/>
      <c r="U70" s="157"/>
      <c r="V70" s="157"/>
      <c r="W70" s="157"/>
      <c r="X70" s="157"/>
      <c r="Y70" s="157"/>
      <c r="Z70" s="157"/>
      <c r="AA70" s="157"/>
      <c r="AB70" s="157"/>
    </row>
    <row r="71" spans="1:28" ht="16.5" thickBot="1" x14ac:dyDescent="0.3">
      <c r="A71" s="254" t="s">
        <v>88</v>
      </c>
      <c r="B71" s="254"/>
      <c r="C71" s="254"/>
      <c r="D71" s="254"/>
      <c r="E71" s="254"/>
      <c r="F71" s="254"/>
      <c r="G71" s="254"/>
      <c r="H71" s="255"/>
      <c r="I71" s="70" t="str">
        <f>IF(SUM(I44:I70)=0,"$",SUM(I44:I70))</f>
        <v>$</v>
      </c>
      <c r="J71" s="157"/>
      <c r="K71" s="157"/>
      <c r="L71" s="157"/>
      <c r="M71" s="161"/>
      <c r="N71" s="161"/>
      <c r="O71" s="161"/>
      <c r="P71" s="157"/>
      <c r="Q71" s="157"/>
      <c r="R71" s="157"/>
      <c r="S71" s="157"/>
      <c r="T71" s="157"/>
      <c r="U71" s="157"/>
      <c r="V71" s="157"/>
      <c r="W71" s="157"/>
      <c r="X71" s="157"/>
      <c r="Y71" s="157"/>
      <c r="Z71" s="157"/>
      <c r="AA71" s="157"/>
      <c r="AB71" s="157"/>
    </row>
    <row r="72" spans="1:28" ht="9.9499999999999993" customHeight="1" x14ac:dyDescent="0.2">
      <c r="A72" s="30"/>
      <c r="B72" s="30"/>
      <c r="C72" s="30"/>
      <c r="D72" s="30"/>
      <c r="E72" s="30"/>
      <c r="F72" s="31"/>
      <c r="G72" s="31"/>
      <c r="H72" s="31"/>
      <c r="I72" s="31"/>
      <c r="J72" s="157"/>
      <c r="K72" s="157"/>
      <c r="L72" s="157"/>
      <c r="M72" s="161"/>
      <c r="N72" s="161"/>
      <c r="O72" s="161"/>
      <c r="P72" s="157"/>
      <c r="Q72" s="157"/>
      <c r="R72" s="157"/>
      <c r="S72" s="157"/>
      <c r="T72" s="157"/>
      <c r="U72" s="157"/>
      <c r="V72" s="157"/>
      <c r="W72" s="157"/>
      <c r="X72" s="157"/>
      <c r="Y72" s="157"/>
      <c r="Z72" s="157"/>
      <c r="AA72" s="157"/>
      <c r="AB72" s="157"/>
    </row>
    <row r="73" spans="1:28" s="19" customFormat="1" ht="15.75" x14ac:dyDescent="0.25">
      <c r="A73" s="256" t="s">
        <v>89</v>
      </c>
      <c r="B73" s="256"/>
      <c r="C73" s="256"/>
      <c r="D73" s="256"/>
      <c r="E73" s="256"/>
      <c r="F73" s="256"/>
      <c r="G73" s="256"/>
      <c r="H73" s="256"/>
      <c r="I73" s="256"/>
      <c r="J73" s="27"/>
      <c r="M73" s="32"/>
      <c r="N73" s="32"/>
      <c r="O73" s="32"/>
    </row>
    <row r="74" spans="1:28" x14ac:dyDescent="0.2">
      <c r="B74" s="33"/>
      <c r="C74" s="33"/>
      <c r="D74" s="33"/>
      <c r="E74" s="33"/>
      <c r="J74" s="157"/>
      <c r="K74" s="157"/>
      <c r="L74" s="157"/>
      <c r="M74" s="161"/>
      <c r="N74" s="161"/>
      <c r="O74" s="161"/>
      <c r="P74" s="157"/>
      <c r="Q74" s="157"/>
      <c r="R74" s="157"/>
      <c r="S74" s="157"/>
      <c r="T74" s="157"/>
      <c r="U74" s="157"/>
      <c r="V74" s="157"/>
      <c r="W74" s="157"/>
      <c r="X74" s="157"/>
      <c r="Y74" s="157"/>
      <c r="Z74" s="157"/>
      <c r="AA74" s="157"/>
      <c r="AB74" s="157"/>
    </row>
    <row r="75" spans="1:28" x14ac:dyDescent="0.2">
      <c r="B75" s="33"/>
      <c r="C75" s="33"/>
      <c r="D75" s="33"/>
      <c r="E75" s="33"/>
      <c r="J75" s="157"/>
      <c r="K75" s="157"/>
      <c r="L75" s="157"/>
      <c r="M75" s="161"/>
      <c r="N75" s="161"/>
      <c r="O75" s="161"/>
      <c r="P75" s="157"/>
      <c r="Q75" s="157"/>
      <c r="R75" s="157"/>
      <c r="S75" s="157"/>
      <c r="T75" s="157"/>
      <c r="U75" s="157"/>
      <c r="V75" s="157"/>
      <c r="W75" s="157"/>
      <c r="X75" s="157"/>
      <c r="Y75" s="157"/>
      <c r="Z75" s="157"/>
      <c r="AA75" s="157"/>
      <c r="AB75" s="157"/>
    </row>
    <row r="76" spans="1:28" x14ac:dyDescent="0.2">
      <c r="B76" s="33"/>
      <c r="C76" s="33"/>
      <c r="D76" s="33"/>
      <c r="E76" s="33"/>
    </row>
    <row r="77" spans="1:28" x14ac:dyDescent="0.2">
      <c r="B77" s="33"/>
      <c r="C77" s="33"/>
      <c r="D77" s="33"/>
      <c r="E77" s="33"/>
    </row>
    <row r="78" spans="1:28" x14ac:dyDescent="0.2">
      <c r="B78" s="33"/>
      <c r="C78" s="33"/>
      <c r="D78" s="33"/>
      <c r="E78" s="33"/>
    </row>
    <row r="79" spans="1:28" x14ac:dyDescent="0.2">
      <c r="B79" s="33"/>
      <c r="C79" s="33"/>
      <c r="D79" s="33"/>
      <c r="E79" s="33"/>
    </row>
    <row r="80" spans="1:28" x14ac:dyDescent="0.2">
      <c r="B80" s="33"/>
      <c r="C80" s="33"/>
      <c r="D80" s="33"/>
      <c r="E80" s="33"/>
    </row>
  </sheetData>
  <sheetProtection sheet="1" objects="1" scenarios="1" formatRows="0" insertRows="0"/>
  <mergeCells count="137">
    <mergeCell ref="A35:C35"/>
    <mergeCell ref="E35:F35"/>
    <mergeCell ref="A33:C33"/>
    <mergeCell ref="E33:F33"/>
    <mergeCell ref="A29:C29"/>
    <mergeCell ref="E29:F29"/>
    <mergeCell ref="A30:C30"/>
    <mergeCell ref="E30:F30"/>
    <mergeCell ref="A31:C31"/>
    <mergeCell ref="E31:F31"/>
    <mergeCell ref="A32:C32"/>
    <mergeCell ref="E32:F32"/>
    <mergeCell ref="A34:C34"/>
    <mergeCell ref="E34:F34"/>
    <mergeCell ref="A1:I1"/>
    <mergeCell ref="E4:F4"/>
    <mergeCell ref="E5:F5"/>
    <mergeCell ref="E9:F9"/>
    <mergeCell ref="E10:F10"/>
    <mergeCell ref="A2:I3"/>
    <mergeCell ref="A5:C5"/>
    <mergeCell ref="K4:O4"/>
    <mergeCell ref="K5:O9"/>
    <mergeCell ref="E11:F11"/>
    <mergeCell ref="E6:F6"/>
    <mergeCell ref="E7:F7"/>
    <mergeCell ref="E8:F8"/>
    <mergeCell ref="E15:F15"/>
    <mergeCell ref="A6:C6"/>
    <mergeCell ref="A7:C7"/>
    <mergeCell ref="A8:C8"/>
    <mergeCell ref="A9:C9"/>
    <mergeCell ref="A10:C10"/>
    <mergeCell ref="A11:C11"/>
    <mergeCell ref="A17:C17"/>
    <mergeCell ref="E17:F17"/>
    <mergeCell ref="A18:C18"/>
    <mergeCell ref="E18:F18"/>
    <mergeCell ref="A19:C19"/>
    <mergeCell ref="E19:F19"/>
    <mergeCell ref="A20:C20"/>
    <mergeCell ref="E20:F20"/>
    <mergeCell ref="A21:C21"/>
    <mergeCell ref="E21:F21"/>
    <mergeCell ref="E16:F16"/>
    <mergeCell ref="E12:F12"/>
    <mergeCell ref="E13:F13"/>
    <mergeCell ref="E14:F14"/>
    <mergeCell ref="A12:C12"/>
    <mergeCell ref="A13:C13"/>
    <mergeCell ref="A14:C14"/>
    <mergeCell ref="A15:C15"/>
    <mergeCell ref="A16:C16"/>
    <mergeCell ref="C45:E45"/>
    <mergeCell ref="F45:G45"/>
    <mergeCell ref="C46:E46"/>
    <mergeCell ref="F46:G46"/>
    <mergeCell ref="C47:E47"/>
    <mergeCell ref="F47:G47"/>
    <mergeCell ref="A40:H40"/>
    <mergeCell ref="A41:I41"/>
    <mergeCell ref="C43:E43"/>
    <mergeCell ref="F43:G43"/>
    <mergeCell ref="C44:E44"/>
    <mergeCell ref="F44:G44"/>
    <mergeCell ref="C51:E51"/>
    <mergeCell ref="F51:G51"/>
    <mergeCell ref="C52:E52"/>
    <mergeCell ref="F52:G52"/>
    <mergeCell ref="C53:E53"/>
    <mergeCell ref="F53:G53"/>
    <mergeCell ref="C48:E48"/>
    <mergeCell ref="F48:G48"/>
    <mergeCell ref="C49:E49"/>
    <mergeCell ref="F49:G49"/>
    <mergeCell ref="C50:E50"/>
    <mergeCell ref="F50:G50"/>
    <mergeCell ref="C57:E57"/>
    <mergeCell ref="F57:G57"/>
    <mergeCell ref="C58:E58"/>
    <mergeCell ref="F58:G58"/>
    <mergeCell ref="C59:E59"/>
    <mergeCell ref="F59:G59"/>
    <mergeCell ref="C54:E54"/>
    <mergeCell ref="F54:G54"/>
    <mergeCell ref="C55:E55"/>
    <mergeCell ref="F55:G55"/>
    <mergeCell ref="C56:E56"/>
    <mergeCell ref="F56:G56"/>
    <mergeCell ref="C63:E63"/>
    <mergeCell ref="F63:G63"/>
    <mergeCell ref="C64:E64"/>
    <mergeCell ref="F64:G64"/>
    <mergeCell ref="C65:E65"/>
    <mergeCell ref="F65:G65"/>
    <mergeCell ref="C60:E60"/>
    <mergeCell ref="F60:G60"/>
    <mergeCell ref="C61:E61"/>
    <mergeCell ref="F61:G61"/>
    <mergeCell ref="C62:E62"/>
    <mergeCell ref="F62:G62"/>
    <mergeCell ref="C69:E69"/>
    <mergeCell ref="F69:G69"/>
    <mergeCell ref="C70:E70"/>
    <mergeCell ref="F70:G70"/>
    <mergeCell ref="A71:H71"/>
    <mergeCell ref="A73:I73"/>
    <mergeCell ref="C66:E66"/>
    <mergeCell ref="F66:G66"/>
    <mergeCell ref="C67:E67"/>
    <mergeCell ref="F67:G67"/>
    <mergeCell ref="C68:E68"/>
    <mergeCell ref="F68:G68"/>
    <mergeCell ref="A22:C22"/>
    <mergeCell ref="E22:F22"/>
    <mergeCell ref="A23:C23"/>
    <mergeCell ref="E23:F23"/>
    <mergeCell ref="A24:C24"/>
    <mergeCell ref="E24:F24"/>
    <mergeCell ref="A25:C25"/>
    <mergeCell ref="E25:F25"/>
    <mergeCell ref="C42:E42"/>
    <mergeCell ref="F42:G42"/>
    <mergeCell ref="A36:C36"/>
    <mergeCell ref="E36:F36"/>
    <mergeCell ref="A37:C37"/>
    <mergeCell ref="E37:F37"/>
    <mergeCell ref="A38:C38"/>
    <mergeCell ref="E38:F38"/>
    <mergeCell ref="A39:C39"/>
    <mergeCell ref="E39:F39"/>
    <mergeCell ref="A26:C26"/>
    <mergeCell ref="E26:F26"/>
    <mergeCell ref="A27:C27"/>
    <mergeCell ref="E27:F27"/>
    <mergeCell ref="A28:C28"/>
    <mergeCell ref="E28:F28"/>
  </mergeCells>
  <conditionalFormatting sqref="I40">
    <cfRule type="expression" dxfId="27" priority="2">
      <formula>_xlfn.ISFORMULA(I40)</formula>
    </cfRule>
  </conditionalFormatting>
  <conditionalFormatting sqref="I71">
    <cfRule type="expression" dxfId="26" priority="1">
      <formula>_xlfn.ISFORMULA(I71)</formula>
    </cfRule>
  </conditionalFormatting>
  <printOptions horizontalCentered="1"/>
  <pageMargins left="0.25" right="0.25" top="0.75" bottom="0.75" header="0.3" footer="0.3"/>
  <pageSetup scale="93"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9"/>
  <sheetViews>
    <sheetView zoomScaleNormal="100" workbookViewId="0">
      <selection activeCell="A5" sqref="A5:C5"/>
    </sheetView>
  </sheetViews>
  <sheetFormatPr defaultColWidth="9.140625" defaultRowHeight="15.75" x14ac:dyDescent="0.25"/>
  <cols>
    <col min="1" max="1" width="14.42578125" style="19" customWidth="1"/>
    <col min="2" max="8" width="12.7109375" style="19" customWidth="1"/>
    <col min="9" max="9" width="9.140625" style="19"/>
    <col min="10" max="10" width="10.28515625" style="19" bestFit="1" customWidth="1"/>
    <col min="11" max="16384" width="9.140625" style="19"/>
  </cols>
  <sheetData>
    <row r="1" spans="1:9" ht="12" customHeight="1" x14ac:dyDescent="0.25">
      <c r="A1" s="13"/>
      <c r="B1" s="13"/>
      <c r="C1" s="13"/>
      <c r="D1" s="13"/>
      <c r="E1" s="13"/>
      <c r="F1" s="13"/>
      <c r="G1" s="13"/>
      <c r="H1" s="181" t="str">
        <f>IF(ISBLANK('Balance Sheet'!B5),"",'Balance Sheet'!I1&amp;" - "&amp;TEXT('Balance Sheet'!G6,"m/d/yy"))</f>
        <v/>
      </c>
    </row>
    <row r="2" spans="1:9" ht="13.5" customHeight="1" x14ac:dyDescent="0.25">
      <c r="A2" s="276" t="s">
        <v>90</v>
      </c>
      <c r="B2" s="276"/>
      <c r="C2" s="276"/>
      <c r="D2" s="276"/>
      <c r="E2" s="276"/>
      <c r="F2" s="276"/>
      <c r="G2" s="276"/>
      <c r="H2" s="276"/>
      <c r="I2" s="20"/>
    </row>
    <row r="3" spans="1:9" ht="9.9499999999999993" customHeight="1" x14ac:dyDescent="0.25">
      <c r="A3" s="13"/>
      <c r="B3" s="13"/>
      <c r="C3" s="13"/>
      <c r="D3" s="13"/>
      <c r="E3" s="13"/>
      <c r="F3" s="13"/>
      <c r="G3" s="13"/>
      <c r="H3" s="13"/>
    </row>
    <row r="4" spans="1:9" x14ac:dyDescent="0.25">
      <c r="A4" s="203" t="s">
        <v>33</v>
      </c>
      <c r="B4" s="211"/>
      <c r="C4" s="211"/>
      <c r="D4" s="175" t="s">
        <v>59</v>
      </c>
      <c r="E4" s="203" t="s">
        <v>91</v>
      </c>
      <c r="F4" s="211"/>
      <c r="G4" s="211"/>
      <c r="H4" s="175" t="s">
        <v>59</v>
      </c>
    </row>
    <row r="5" spans="1:9" x14ac:dyDescent="0.25">
      <c r="A5" s="230"/>
      <c r="B5" s="231"/>
      <c r="C5" s="232"/>
      <c r="D5" s="21"/>
      <c r="E5" s="230"/>
      <c r="F5" s="231"/>
      <c r="G5" s="232"/>
      <c r="H5" s="21"/>
    </row>
    <row r="6" spans="1:9" x14ac:dyDescent="0.25">
      <c r="A6" s="230"/>
      <c r="B6" s="231"/>
      <c r="C6" s="232"/>
      <c r="D6" s="21"/>
      <c r="E6" s="230"/>
      <c r="F6" s="233"/>
      <c r="G6" s="234"/>
      <c r="H6" s="21"/>
    </row>
    <row r="7" spans="1:9" x14ac:dyDescent="0.25">
      <c r="A7" s="230"/>
      <c r="B7" s="231"/>
      <c r="C7" s="232"/>
      <c r="D7" s="21"/>
      <c r="E7" s="230"/>
      <c r="F7" s="231"/>
      <c r="G7" s="232"/>
      <c r="H7" s="21"/>
    </row>
    <row r="8" spans="1:9" x14ac:dyDescent="0.25">
      <c r="A8" s="230"/>
      <c r="B8" s="231"/>
      <c r="C8" s="232"/>
      <c r="D8" s="21"/>
      <c r="E8" s="230"/>
      <c r="F8" s="231"/>
      <c r="G8" s="232"/>
      <c r="H8" s="21"/>
    </row>
    <row r="9" spans="1:9" x14ac:dyDescent="0.25">
      <c r="A9" s="230"/>
      <c r="B9" s="231"/>
      <c r="C9" s="232"/>
      <c r="D9" s="21"/>
      <c r="E9" s="230"/>
      <c r="F9" s="233"/>
      <c r="G9" s="234"/>
      <c r="H9" s="21"/>
    </row>
    <row r="10" spans="1:9" x14ac:dyDescent="0.25">
      <c r="A10" s="230"/>
      <c r="B10" s="231"/>
      <c r="C10" s="232"/>
      <c r="D10" s="21"/>
      <c r="E10" s="230"/>
      <c r="F10" s="231"/>
      <c r="G10" s="232"/>
      <c r="H10" s="21"/>
    </row>
    <row r="11" spans="1:9" x14ac:dyDescent="0.25">
      <c r="A11" s="230"/>
      <c r="B11" s="231"/>
      <c r="C11" s="232"/>
      <c r="D11" s="21"/>
      <c r="E11" s="230"/>
      <c r="F11" s="231"/>
      <c r="G11" s="232"/>
      <c r="H11" s="21"/>
    </row>
    <row r="12" spans="1:9" ht="16.5" thickBot="1" x14ac:dyDescent="0.3">
      <c r="A12" s="230"/>
      <c r="B12" s="231"/>
      <c r="C12" s="232"/>
      <c r="D12" s="21"/>
      <c r="E12" s="230"/>
      <c r="F12" s="233"/>
      <c r="G12" s="234"/>
      <c r="H12" s="21"/>
    </row>
    <row r="13" spans="1:9" ht="16.5" thickBot="1" x14ac:dyDescent="0.3">
      <c r="A13" s="218" t="s">
        <v>92</v>
      </c>
      <c r="B13" s="218"/>
      <c r="C13" s="219"/>
      <c r="D13" s="76" t="str">
        <f>IF(SUM(D5:D12)=0,"$",SUM(D5:D12))</f>
        <v>$</v>
      </c>
      <c r="E13" s="218" t="s">
        <v>93</v>
      </c>
      <c r="F13" s="218"/>
      <c r="G13" s="219"/>
      <c r="H13" s="76" t="str">
        <f>IF(SUM(H5:H12)=0,"$",SUM(H5:H12))</f>
        <v>$</v>
      </c>
    </row>
    <row r="14" spans="1:9" ht="17.100000000000001" customHeight="1" x14ac:dyDescent="0.25">
      <c r="A14" s="271"/>
      <c r="B14" s="271"/>
      <c r="C14" s="271"/>
      <c r="D14" s="271"/>
      <c r="E14" s="271"/>
      <c r="F14" s="271"/>
      <c r="G14" s="271"/>
      <c r="H14" s="271"/>
    </row>
    <row r="15" spans="1:9" x14ac:dyDescent="0.25">
      <c r="A15" s="203" t="s">
        <v>35</v>
      </c>
      <c r="B15" s="211"/>
      <c r="C15" s="211"/>
      <c r="D15" s="175" t="s">
        <v>59</v>
      </c>
      <c r="E15" s="203" t="s">
        <v>44</v>
      </c>
      <c r="F15" s="211"/>
      <c r="G15" s="211"/>
      <c r="H15" s="175" t="s">
        <v>59</v>
      </c>
    </row>
    <row r="16" spans="1:9" x14ac:dyDescent="0.25">
      <c r="A16" s="230"/>
      <c r="B16" s="231"/>
      <c r="C16" s="232"/>
      <c r="D16" s="21"/>
      <c r="E16" s="230"/>
      <c r="F16" s="231"/>
      <c r="G16" s="232"/>
      <c r="H16" s="21"/>
    </row>
    <row r="17" spans="1:8" x14ac:dyDescent="0.25">
      <c r="A17" s="230"/>
      <c r="B17" s="231"/>
      <c r="C17" s="232"/>
      <c r="D17" s="21"/>
      <c r="E17" s="230"/>
      <c r="F17" s="233"/>
      <c r="G17" s="234"/>
      <c r="H17" s="21"/>
    </row>
    <row r="18" spans="1:8" x14ac:dyDescent="0.25">
      <c r="A18" s="230"/>
      <c r="B18" s="231"/>
      <c r="C18" s="232"/>
      <c r="D18" s="21"/>
      <c r="E18" s="230"/>
      <c r="F18" s="231"/>
      <c r="G18" s="232"/>
      <c r="H18" s="21"/>
    </row>
    <row r="19" spans="1:8" x14ac:dyDescent="0.25">
      <c r="A19" s="230"/>
      <c r="B19" s="231"/>
      <c r="C19" s="232"/>
      <c r="D19" s="21"/>
      <c r="E19" s="230"/>
      <c r="F19" s="231"/>
      <c r="G19" s="232"/>
      <c r="H19" s="21"/>
    </row>
    <row r="20" spans="1:8" ht="16.5" thickBot="1" x14ac:dyDescent="0.3">
      <c r="A20" s="230"/>
      <c r="B20" s="231"/>
      <c r="C20" s="232"/>
      <c r="D20" s="22"/>
      <c r="E20" s="230"/>
      <c r="F20" s="233"/>
      <c r="G20" s="234"/>
      <c r="H20" s="21"/>
    </row>
    <row r="21" spans="1:8" ht="16.5" thickBot="1" x14ac:dyDescent="0.3">
      <c r="A21" s="218" t="s">
        <v>94</v>
      </c>
      <c r="B21" s="218"/>
      <c r="C21" s="219"/>
      <c r="D21" s="76" t="str">
        <f>IF(SUM(D16:D20)=0,"$",SUM(D16:D20))</f>
        <v>$</v>
      </c>
      <c r="E21" s="223" t="s">
        <v>95</v>
      </c>
      <c r="F21" s="218"/>
      <c r="G21" s="219"/>
      <c r="H21" s="76" t="str">
        <f>IF(SUM(H16:H20)=0,"$",SUM(H16:H20))</f>
        <v>$</v>
      </c>
    </row>
    <row r="22" spans="1:8" ht="17.100000000000001" customHeight="1" x14ac:dyDescent="0.25">
      <c r="A22" s="271"/>
      <c r="B22" s="271"/>
      <c r="C22" s="271"/>
      <c r="D22" s="271"/>
      <c r="E22" s="271"/>
      <c r="F22" s="271"/>
      <c r="G22" s="271"/>
      <c r="H22" s="271"/>
    </row>
    <row r="23" spans="1:8" x14ac:dyDescent="0.25">
      <c r="A23" s="203" t="s">
        <v>40</v>
      </c>
      <c r="B23" s="211"/>
      <c r="C23" s="211"/>
      <c r="D23" s="270" t="s">
        <v>96</v>
      </c>
      <c r="E23" s="270"/>
      <c r="F23" s="174" t="s">
        <v>97</v>
      </c>
      <c r="G23" s="174" t="s">
        <v>98</v>
      </c>
      <c r="H23" s="164" t="s">
        <v>59</v>
      </c>
    </row>
    <row r="24" spans="1:8" x14ac:dyDescent="0.25">
      <c r="A24" s="205"/>
      <c r="B24" s="214"/>
      <c r="C24" s="206"/>
      <c r="D24" s="272"/>
      <c r="E24" s="273"/>
      <c r="F24" s="23"/>
      <c r="G24" s="25"/>
      <c r="H24" s="77" t="str">
        <f>IF(ISBLANK(G24),"",F24*G24)</f>
        <v/>
      </c>
    </row>
    <row r="25" spans="1:8" x14ac:dyDescent="0.25">
      <c r="A25" s="205"/>
      <c r="B25" s="214"/>
      <c r="C25" s="206"/>
      <c r="D25" s="272"/>
      <c r="E25" s="273"/>
      <c r="F25" s="23"/>
      <c r="G25" s="25"/>
      <c r="H25" s="77" t="str">
        <f t="shared" ref="H25:H33" si="0">IF(ISBLANK(G25),"",F25*G25)</f>
        <v/>
      </c>
    </row>
    <row r="26" spans="1:8" x14ac:dyDescent="0.25">
      <c r="A26" s="205"/>
      <c r="B26" s="214"/>
      <c r="C26" s="206"/>
      <c r="D26" s="272"/>
      <c r="E26" s="273"/>
      <c r="F26" s="23"/>
      <c r="G26" s="25"/>
      <c r="H26" s="77" t="str">
        <f t="shared" si="0"/>
        <v/>
      </c>
    </row>
    <row r="27" spans="1:8" x14ac:dyDescent="0.25">
      <c r="A27" s="205"/>
      <c r="B27" s="214"/>
      <c r="C27" s="206"/>
      <c r="D27" s="272"/>
      <c r="E27" s="273"/>
      <c r="F27" s="23"/>
      <c r="G27" s="25"/>
      <c r="H27" s="77" t="str">
        <f t="shared" si="0"/>
        <v/>
      </c>
    </row>
    <row r="28" spans="1:8" x14ac:dyDescent="0.25">
      <c r="A28" s="205"/>
      <c r="B28" s="214"/>
      <c r="C28" s="206"/>
      <c r="D28" s="272"/>
      <c r="E28" s="273"/>
      <c r="F28" s="23"/>
      <c r="G28" s="25"/>
      <c r="H28" s="77" t="str">
        <f t="shared" si="0"/>
        <v/>
      </c>
    </row>
    <row r="29" spans="1:8" x14ac:dyDescent="0.25">
      <c r="A29" s="205"/>
      <c r="B29" s="214"/>
      <c r="C29" s="206"/>
      <c r="D29" s="272"/>
      <c r="E29" s="273"/>
      <c r="F29" s="23"/>
      <c r="G29" s="25"/>
      <c r="H29" s="77" t="str">
        <f t="shared" si="0"/>
        <v/>
      </c>
    </row>
    <row r="30" spans="1:8" x14ac:dyDescent="0.25">
      <c r="A30" s="205"/>
      <c r="B30" s="214"/>
      <c r="C30" s="206"/>
      <c r="D30" s="272"/>
      <c r="E30" s="273"/>
      <c r="F30" s="23"/>
      <c r="G30" s="25"/>
      <c r="H30" s="77" t="str">
        <f t="shared" si="0"/>
        <v/>
      </c>
    </row>
    <row r="31" spans="1:8" x14ac:dyDescent="0.25">
      <c r="A31" s="205"/>
      <c r="B31" s="214"/>
      <c r="C31" s="206"/>
      <c r="D31" s="272"/>
      <c r="E31" s="273"/>
      <c r="F31" s="23"/>
      <c r="G31" s="25"/>
      <c r="H31" s="77" t="str">
        <f t="shared" si="0"/>
        <v/>
      </c>
    </row>
    <row r="32" spans="1:8" x14ac:dyDescent="0.25">
      <c r="A32" s="205"/>
      <c r="B32" s="214"/>
      <c r="C32" s="206"/>
      <c r="D32" s="272"/>
      <c r="E32" s="273"/>
      <c r="F32" s="23"/>
      <c r="G32" s="25"/>
      <c r="H32" s="77" t="str">
        <f t="shared" si="0"/>
        <v/>
      </c>
    </row>
    <row r="33" spans="1:8" ht="16.5" thickBot="1" x14ac:dyDescent="0.3">
      <c r="A33" s="205"/>
      <c r="B33" s="214"/>
      <c r="C33" s="206"/>
      <c r="D33" s="272"/>
      <c r="E33" s="273"/>
      <c r="F33" s="23"/>
      <c r="G33" s="25"/>
      <c r="H33" s="77" t="str">
        <f t="shared" si="0"/>
        <v/>
      </c>
    </row>
    <row r="34" spans="1:8" ht="16.5" thickBot="1" x14ac:dyDescent="0.3">
      <c r="A34" s="218" t="s">
        <v>99</v>
      </c>
      <c r="B34" s="274"/>
      <c r="C34" s="274"/>
      <c r="D34" s="274"/>
      <c r="E34" s="274"/>
      <c r="F34" s="274"/>
      <c r="G34" s="275"/>
      <c r="H34" s="76" t="str">
        <f>IF(SUM(H24:H33)=0,"$",SUM(H24:H33))</f>
        <v>$</v>
      </c>
    </row>
    <row r="35" spans="1:8" ht="17.100000000000001" customHeight="1" x14ac:dyDescent="0.25">
      <c r="A35" s="271" t="s">
        <v>76</v>
      </c>
      <c r="B35" s="271"/>
      <c r="C35" s="271"/>
      <c r="D35" s="271"/>
      <c r="E35" s="271"/>
      <c r="F35" s="271"/>
      <c r="G35" s="271"/>
      <c r="H35" s="271"/>
    </row>
    <row r="36" spans="1:8" x14ac:dyDescent="0.25">
      <c r="A36" s="203" t="s">
        <v>42</v>
      </c>
      <c r="B36" s="211"/>
      <c r="C36" s="211"/>
      <c r="D36" s="270" t="s">
        <v>96</v>
      </c>
      <c r="E36" s="270"/>
      <c r="F36" s="270"/>
      <c r="G36" s="174" t="s">
        <v>100</v>
      </c>
      <c r="H36" s="164" t="s">
        <v>59</v>
      </c>
    </row>
    <row r="37" spans="1:8" x14ac:dyDescent="0.25">
      <c r="A37" s="205"/>
      <c r="B37" s="214"/>
      <c r="C37" s="206"/>
      <c r="D37" s="267"/>
      <c r="E37" s="268"/>
      <c r="F37" s="269"/>
      <c r="G37" s="34"/>
      <c r="H37" s="21"/>
    </row>
    <row r="38" spans="1:8" x14ac:dyDescent="0.25">
      <c r="A38" s="205"/>
      <c r="B38" s="214"/>
      <c r="C38" s="206"/>
      <c r="D38" s="267"/>
      <c r="E38" s="268"/>
      <c r="F38" s="269"/>
      <c r="G38" s="34"/>
      <c r="H38" s="21"/>
    </row>
    <row r="39" spans="1:8" x14ac:dyDescent="0.25">
      <c r="A39" s="205"/>
      <c r="B39" s="214"/>
      <c r="C39" s="206"/>
      <c r="D39" s="267"/>
      <c r="E39" s="268"/>
      <c r="F39" s="269"/>
      <c r="G39" s="34"/>
      <c r="H39" s="21"/>
    </row>
    <row r="40" spans="1:8" x14ac:dyDescent="0.25">
      <c r="A40" s="205"/>
      <c r="B40" s="214"/>
      <c r="C40" s="206"/>
      <c r="D40" s="267"/>
      <c r="E40" s="268"/>
      <c r="F40" s="269"/>
      <c r="G40" s="34"/>
      <c r="H40" s="21"/>
    </row>
    <row r="41" spans="1:8" x14ac:dyDescent="0.25">
      <c r="A41" s="205"/>
      <c r="B41" s="214"/>
      <c r="C41" s="206"/>
      <c r="D41" s="267"/>
      <c r="E41" s="268"/>
      <c r="F41" s="269"/>
      <c r="G41" s="34"/>
      <c r="H41" s="21"/>
    </row>
    <row r="42" spans="1:8" x14ac:dyDescent="0.25">
      <c r="A42" s="205"/>
      <c r="B42" s="214"/>
      <c r="C42" s="206"/>
      <c r="D42" s="267"/>
      <c r="E42" s="268"/>
      <c r="F42" s="269"/>
      <c r="G42" s="34"/>
      <c r="H42" s="21"/>
    </row>
    <row r="43" spans="1:8" x14ac:dyDescent="0.25">
      <c r="A43" s="205"/>
      <c r="B43" s="214"/>
      <c r="C43" s="206"/>
      <c r="D43" s="267"/>
      <c r="E43" s="268"/>
      <c r="F43" s="269"/>
      <c r="G43" s="34"/>
      <c r="H43" s="21"/>
    </row>
    <row r="44" spans="1:8" x14ac:dyDescent="0.25">
      <c r="A44" s="205"/>
      <c r="B44" s="214"/>
      <c r="C44" s="206"/>
      <c r="D44" s="267"/>
      <c r="E44" s="268"/>
      <c r="F44" s="269"/>
      <c r="G44" s="34"/>
      <c r="H44" s="21"/>
    </row>
    <row r="45" spans="1:8" x14ac:dyDescent="0.25">
      <c r="A45" s="205"/>
      <c r="B45" s="214"/>
      <c r="C45" s="206"/>
      <c r="D45" s="267"/>
      <c r="E45" s="268"/>
      <c r="F45" s="269"/>
      <c r="G45" s="34"/>
      <c r="H45" s="21"/>
    </row>
    <row r="46" spans="1:8" ht="16.5" thickBot="1" x14ac:dyDescent="0.3">
      <c r="A46" s="205"/>
      <c r="B46" s="214"/>
      <c r="C46" s="206"/>
      <c r="D46" s="267"/>
      <c r="E46" s="268"/>
      <c r="F46" s="269"/>
      <c r="G46" s="34"/>
      <c r="H46" s="21"/>
    </row>
    <row r="47" spans="1:8" ht="16.5" thickBot="1" x14ac:dyDescent="0.3">
      <c r="A47" s="218" t="s">
        <v>101</v>
      </c>
      <c r="B47" s="218"/>
      <c r="C47" s="218"/>
      <c r="D47" s="218"/>
      <c r="E47" s="218"/>
      <c r="F47" s="218"/>
      <c r="G47" s="219"/>
      <c r="H47" s="76" t="str">
        <f>IF(SUM(H37:H46)=0,"$",SUM(H37:H46))</f>
        <v>$</v>
      </c>
    </row>
    <row r="48" spans="1:8" ht="9.9499999999999993" customHeight="1" x14ac:dyDescent="0.25">
      <c r="A48" s="13"/>
      <c r="B48" s="13"/>
      <c r="C48" s="13"/>
      <c r="D48" s="13"/>
      <c r="E48" s="13"/>
      <c r="F48" s="13"/>
      <c r="G48" s="13"/>
      <c r="H48" s="13"/>
    </row>
    <row r="49" spans="1:9" x14ac:dyDescent="0.25">
      <c r="A49" s="186" t="s">
        <v>102</v>
      </c>
      <c r="B49" s="186"/>
      <c r="C49" s="186"/>
      <c r="D49" s="186"/>
      <c r="E49" s="186"/>
      <c r="F49" s="186"/>
      <c r="G49" s="186"/>
      <c r="H49" s="186"/>
      <c r="I49" s="27"/>
    </row>
  </sheetData>
  <sheetProtection sheet="1" objects="1" scenarios="1" formatRows="0" insertRows="0"/>
  <mergeCells count="85">
    <mergeCell ref="A5:C5"/>
    <mergeCell ref="E5:G5"/>
    <mergeCell ref="A2:H2"/>
    <mergeCell ref="A4:C4"/>
    <mergeCell ref="E4:G4"/>
    <mergeCell ref="A15:C15"/>
    <mergeCell ref="E15:G15"/>
    <mergeCell ref="A6:C6"/>
    <mergeCell ref="E6:G6"/>
    <mergeCell ref="A10:C10"/>
    <mergeCell ref="E10:G10"/>
    <mergeCell ref="A11:C11"/>
    <mergeCell ref="E11:G11"/>
    <mergeCell ref="A12:C12"/>
    <mergeCell ref="E12:G12"/>
    <mergeCell ref="A13:C13"/>
    <mergeCell ref="E13:G13"/>
    <mergeCell ref="A14:H14"/>
    <mergeCell ref="A7:C7"/>
    <mergeCell ref="E7:G7"/>
    <mergeCell ref="A8:C8"/>
    <mergeCell ref="A16:C16"/>
    <mergeCell ref="E16:G16"/>
    <mergeCell ref="A17:C17"/>
    <mergeCell ref="E17:G17"/>
    <mergeCell ref="A18:C18"/>
    <mergeCell ref="E18:G18"/>
    <mergeCell ref="A25:C25"/>
    <mergeCell ref="D25:E25"/>
    <mergeCell ref="A19:C19"/>
    <mergeCell ref="E19:G19"/>
    <mergeCell ref="A20:C20"/>
    <mergeCell ref="E20:G20"/>
    <mergeCell ref="A21:C21"/>
    <mergeCell ref="E21:G21"/>
    <mergeCell ref="A22:H22"/>
    <mergeCell ref="A23:C23"/>
    <mergeCell ref="D23:E23"/>
    <mergeCell ref="A24:C24"/>
    <mergeCell ref="D24:E24"/>
    <mergeCell ref="A26:C26"/>
    <mergeCell ref="D26:E26"/>
    <mergeCell ref="A27:C27"/>
    <mergeCell ref="D27:E27"/>
    <mergeCell ref="A28:C28"/>
    <mergeCell ref="D28:E28"/>
    <mergeCell ref="A35:H35"/>
    <mergeCell ref="A29:C29"/>
    <mergeCell ref="D29:E29"/>
    <mergeCell ref="A30:C30"/>
    <mergeCell ref="D30:E30"/>
    <mergeCell ref="A31:C31"/>
    <mergeCell ref="D31:E31"/>
    <mergeCell ref="A32:C32"/>
    <mergeCell ref="D32:E32"/>
    <mergeCell ref="A33:C33"/>
    <mergeCell ref="D33:E33"/>
    <mergeCell ref="A34:G34"/>
    <mergeCell ref="A36:C36"/>
    <mergeCell ref="D36:F36"/>
    <mergeCell ref="A37:C37"/>
    <mergeCell ref="D37:F37"/>
    <mergeCell ref="A38:C38"/>
    <mergeCell ref="D38:F38"/>
    <mergeCell ref="D39:F39"/>
    <mergeCell ref="A40:C40"/>
    <mergeCell ref="D40:F40"/>
    <mergeCell ref="A41:C41"/>
    <mergeCell ref="D41:F41"/>
    <mergeCell ref="E8:G8"/>
    <mergeCell ref="A9:C9"/>
    <mergeCell ref="E9:G9"/>
    <mergeCell ref="A49:H49"/>
    <mergeCell ref="A42:C42"/>
    <mergeCell ref="D42:F42"/>
    <mergeCell ref="A43:C43"/>
    <mergeCell ref="D43:F43"/>
    <mergeCell ref="A44:C44"/>
    <mergeCell ref="D44:F44"/>
    <mergeCell ref="A45:C45"/>
    <mergeCell ref="D45:F45"/>
    <mergeCell ref="A46:C46"/>
    <mergeCell ref="D46:F46"/>
    <mergeCell ref="A47:G47"/>
    <mergeCell ref="A39:C39"/>
  </mergeCells>
  <conditionalFormatting sqref="A4:H6 A10:H12">
    <cfRule type="expression" dxfId="25" priority="19">
      <formula>_xlfn.ISFORMULA(A4)</formula>
    </cfRule>
  </conditionalFormatting>
  <conditionalFormatting sqref="A1:H3 A14:H20 A13:C13 E13:G13 A22:H33 A21:C21 E21:G21 A35:H46 A34:G34 A47:G47">
    <cfRule type="expression" dxfId="24" priority="10">
      <formula>_xlfn.ISFORMULA(A1)</formula>
    </cfRule>
  </conditionalFormatting>
  <conditionalFormatting sqref="H13">
    <cfRule type="expression" dxfId="23" priority="8">
      <formula>_xlfn.ISFORMULA(H13)</formula>
    </cfRule>
  </conditionalFormatting>
  <conditionalFormatting sqref="D13">
    <cfRule type="expression" dxfId="22" priority="7">
      <formula>_xlfn.ISFORMULA(D13)</formula>
    </cfRule>
  </conditionalFormatting>
  <conditionalFormatting sqref="D21">
    <cfRule type="expression" dxfId="21" priority="6">
      <formula>_xlfn.ISFORMULA(D21)</formula>
    </cfRule>
  </conditionalFormatting>
  <conditionalFormatting sqref="H21">
    <cfRule type="expression" dxfId="20" priority="5">
      <formula>_xlfn.ISFORMULA(H21)</formula>
    </cfRule>
  </conditionalFormatting>
  <conditionalFormatting sqref="H34">
    <cfRule type="expression" dxfId="19" priority="4">
      <formula>_xlfn.ISFORMULA(H34)</formula>
    </cfRule>
  </conditionalFormatting>
  <conditionalFormatting sqref="H47">
    <cfRule type="expression" dxfId="18" priority="3">
      <formula>_xlfn.ISFORMULA(H47)</formula>
    </cfRule>
  </conditionalFormatting>
  <conditionalFormatting sqref="A7:H9">
    <cfRule type="expression" dxfId="17" priority="1">
      <formula>_xlfn.ISFORMULA(A7)</formula>
    </cfRule>
  </conditionalFormatting>
  <printOptions horizontalCentered="1"/>
  <pageMargins left="0.5" right="0.5" top="0.75" bottom="0.75" header="0.5" footer="0.5"/>
  <pageSetup scale="8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8"/>
  <sheetViews>
    <sheetView zoomScaleNormal="100" workbookViewId="0">
      <selection activeCell="A5" sqref="A5:C5"/>
    </sheetView>
  </sheetViews>
  <sheetFormatPr defaultColWidth="9.140625" defaultRowHeight="15.75" x14ac:dyDescent="0.25"/>
  <cols>
    <col min="1" max="1" width="18.140625" style="19" customWidth="1"/>
    <col min="2" max="8" width="12.7109375" style="19" customWidth="1"/>
    <col min="9" max="16384" width="9.140625" style="19"/>
  </cols>
  <sheetData>
    <row r="1" spans="1:10" ht="12" customHeight="1" x14ac:dyDescent="0.25">
      <c r="A1" s="278" t="str">
        <f>IF(ISBLANK('Balance Sheet'!B5),"",'Balance Sheet'!I1&amp;" - "&amp;TEXT('Balance Sheet'!G6,"m/d/yy"))</f>
        <v/>
      </c>
      <c r="B1" s="279"/>
      <c r="C1" s="279"/>
      <c r="D1" s="279"/>
      <c r="E1" s="279"/>
      <c r="F1" s="279"/>
      <c r="G1" s="279"/>
      <c r="H1" s="279"/>
    </row>
    <row r="2" spans="1:10" ht="13.5" customHeight="1" x14ac:dyDescent="0.25">
      <c r="A2" s="238" t="s">
        <v>103</v>
      </c>
      <c r="B2" s="238"/>
      <c r="C2" s="238"/>
      <c r="D2" s="238"/>
      <c r="E2" s="238"/>
      <c r="F2" s="238"/>
      <c r="G2" s="238"/>
      <c r="H2" s="238"/>
      <c r="I2" s="20"/>
    </row>
    <row r="3" spans="1:10" ht="9.9499999999999993" customHeight="1" x14ac:dyDescent="0.25">
      <c r="A3" s="280"/>
      <c r="B3" s="281"/>
      <c r="C3" s="281"/>
      <c r="D3" s="281"/>
      <c r="E3" s="281"/>
      <c r="F3" s="281"/>
      <c r="G3" s="281"/>
      <c r="H3" s="281"/>
    </row>
    <row r="4" spans="1:10" x14ac:dyDescent="0.25">
      <c r="A4" s="203" t="s">
        <v>104</v>
      </c>
      <c r="B4" s="211"/>
      <c r="C4" s="211"/>
      <c r="D4" s="175" t="s">
        <v>59</v>
      </c>
      <c r="E4" s="203" t="s">
        <v>14</v>
      </c>
      <c r="F4" s="211"/>
      <c r="G4" s="211"/>
      <c r="H4" s="175" t="s">
        <v>59</v>
      </c>
    </row>
    <row r="5" spans="1:10" x14ac:dyDescent="0.25">
      <c r="A5" s="230"/>
      <c r="B5" s="231"/>
      <c r="C5" s="232"/>
      <c r="D5" s="21"/>
      <c r="E5" s="230"/>
      <c r="F5" s="231"/>
      <c r="G5" s="232"/>
      <c r="H5" s="21"/>
    </row>
    <row r="6" spans="1:10" x14ac:dyDescent="0.25">
      <c r="A6" s="230"/>
      <c r="B6" s="231"/>
      <c r="C6" s="232"/>
      <c r="D6" s="21"/>
      <c r="E6" s="230"/>
      <c r="F6" s="233"/>
      <c r="G6" s="234"/>
      <c r="H6" s="21"/>
    </row>
    <row r="7" spans="1:10" ht="15.75" customHeight="1" x14ac:dyDescent="0.25">
      <c r="A7" s="230"/>
      <c r="B7" s="231"/>
      <c r="C7" s="232"/>
      <c r="D7" s="21"/>
      <c r="E7" s="230"/>
      <c r="F7" s="231"/>
      <c r="G7" s="232"/>
      <c r="H7" s="21"/>
    </row>
    <row r="8" spans="1:10" ht="15.75" customHeight="1" x14ac:dyDescent="0.25">
      <c r="A8" s="230"/>
      <c r="B8" s="231"/>
      <c r="C8" s="232"/>
      <c r="D8" s="21"/>
      <c r="E8" s="230"/>
      <c r="F8" s="231"/>
      <c r="G8" s="232"/>
      <c r="H8" s="21"/>
    </row>
    <row r="9" spans="1:10" ht="16.5" thickBot="1" x14ac:dyDescent="0.3">
      <c r="A9" s="230"/>
      <c r="B9" s="231"/>
      <c r="C9" s="232"/>
      <c r="D9" s="22"/>
      <c r="E9" s="230"/>
      <c r="F9" s="233"/>
      <c r="G9" s="234"/>
      <c r="H9" s="22"/>
    </row>
    <row r="10" spans="1:10" ht="16.5" thickBot="1" x14ac:dyDescent="0.3">
      <c r="A10" s="218" t="s">
        <v>105</v>
      </c>
      <c r="B10" s="218"/>
      <c r="C10" s="219"/>
      <c r="D10" s="76" t="str">
        <f>IF(SUM(D5:D9)=0,"$",SUM(D5:D9))</f>
        <v>$</v>
      </c>
      <c r="E10" s="218" t="s">
        <v>106</v>
      </c>
      <c r="F10" s="218"/>
      <c r="G10" s="219"/>
      <c r="H10" s="76" t="str">
        <f>IF(SUM(H5:H9)=0,"$",SUM(H5:H9))</f>
        <v>$</v>
      </c>
      <c r="J10" s="59"/>
    </row>
    <row r="11" spans="1:10" ht="17.100000000000001" customHeight="1" x14ac:dyDescent="0.25">
      <c r="A11" s="220"/>
      <c r="B11" s="221"/>
      <c r="C11" s="221"/>
      <c r="D11" s="221"/>
      <c r="E11" s="221"/>
      <c r="F11" s="221"/>
      <c r="G11" s="221"/>
      <c r="H11" s="221"/>
    </row>
    <row r="12" spans="1:10" x14ac:dyDescent="0.25">
      <c r="A12" s="203" t="s">
        <v>16</v>
      </c>
      <c r="B12" s="204"/>
      <c r="C12" s="237" t="s">
        <v>107</v>
      </c>
      <c r="D12" s="237"/>
      <c r="E12" s="174" t="s">
        <v>108</v>
      </c>
      <c r="F12" s="174" t="s">
        <v>109</v>
      </c>
      <c r="G12" s="174" t="s">
        <v>110</v>
      </c>
      <c r="H12" s="175" t="s">
        <v>111</v>
      </c>
    </row>
    <row r="13" spans="1:10" x14ac:dyDescent="0.25">
      <c r="A13" s="205"/>
      <c r="B13" s="206"/>
      <c r="C13" s="207"/>
      <c r="D13" s="208"/>
      <c r="E13" s="35"/>
      <c r="F13" s="36"/>
      <c r="G13" s="37"/>
      <c r="H13" s="37"/>
    </row>
    <row r="14" spans="1:10" x14ac:dyDescent="0.25">
      <c r="A14" s="205"/>
      <c r="B14" s="206"/>
      <c r="C14" s="207"/>
      <c r="D14" s="208"/>
      <c r="E14" s="35"/>
      <c r="F14" s="36"/>
      <c r="G14" s="37"/>
      <c r="H14" s="37"/>
    </row>
    <row r="15" spans="1:10" x14ac:dyDescent="0.25">
      <c r="A15" s="205"/>
      <c r="B15" s="206"/>
      <c r="C15" s="207"/>
      <c r="D15" s="208"/>
      <c r="E15" s="35"/>
      <c r="F15" s="36"/>
      <c r="G15" s="37"/>
      <c r="H15" s="37"/>
    </row>
    <row r="16" spans="1:10" x14ac:dyDescent="0.25">
      <c r="A16" s="205"/>
      <c r="B16" s="206"/>
      <c r="C16" s="207"/>
      <c r="D16" s="208"/>
      <c r="E16" s="35"/>
      <c r="F16" s="36"/>
      <c r="G16" s="37"/>
      <c r="H16" s="37"/>
    </row>
    <row r="17" spans="1:8" x14ac:dyDescent="0.25">
      <c r="A17" s="205"/>
      <c r="B17" s="206"/>
      <c r="C17" s="207"/>
      <c r="D17" s="208"/>
      <c r="E17" s="35"/>
      <c r="F17" s="36"/>
      <c r="G17" s="37"/>
      <c r="H17" s="37"/>
    </row>
    <row r="18" spans="1:8" ht="16.5" thickBot="1" x14ac:dyDescent="0.3">
      <c r="A18" s="205"/>
      <c r="B18" s="206"/>
      <c r="C18" s="207"/>
      <c r="D18" s="277"/>
      <c r="E18" s="35"/>
      <c r="F18" s="36"/>
      <c r="G18" s="37"/>
      <c r="H18" s="37"/>
    </row>
    <row r="19" spans="1:8" ht="16.5" thickBot="1" x14ac:dyDescent="0.3">
      <c r="A19" s="218" t="s">
        <v>112</v>
      </c>
      <c r="B19" s="218"/>
      <c r="C19" s="218"/>
      <c r="D19" s="218"/>
      <c r="E19" s="218"/>
      <c r="F19" s="219"/>
      <c r="G19" s="76" t="str">
        <f>IF(SUM(G13:G18)=0,"$",SUM(G13:G18))</f>
        <v>$</v>
      </c>
      <c r="H19" s="76" t="str">
        <f>IF(SUM(H13:H18)=0,"$",SUM(H13:H18))</f>
        <v>$</v>
      </c>
    </row>
    <row r="20" spans="1:8" ht="17.100000000000001" customHeight="1" x14ac:dyDescent="0.25">
      <c r="A20" s="220"/>
      <c r="B20" s="221"/>
      <c r="C20" s="221"/>
      <c r="D20" s="221"/>
      <c r="E20" s="221"/>
      <c r="F20" s="221"/>
      <c r="G20" s="221"/>
      <c r="H20" s="221"/>
    </row>
    <row r="21" spans="1:8" ht="15.75" customHeight="1" x14ac:dyDescent="0.25">
      <c r="A21" s="203" t="s">
        <v>113</v>
      </c>
      <c r="B21" s="204"/>
      <c r="C21" s="237" t="s">
        <v>114</v>
      </c>
      <c r="D21" s="237"/>
      <c r="E21" s="174" t="s">
        <v>108</v>
      </c>
      <c r="F21" s="174" t="s">
        <v>115</v>
      </c>
      <c r="G21" s="174" t="s">
        <v>110</v>
      </c>
      <c r="H21" s="175" t="s">
        <v>111</v>
      </c>
    </row>
    <row r="22" spans="1:8" x14ac:dyDescent="0.25">
      <c r="A22" s="205"/>
      <c r="B22" s="206"/>
      <c r="C22" s="207"/>
      <c r="D22" s="208"/>
      <c r="E22" s="35"/>
      <c r="F22" s="36"/>
      <c r="G22" s="37"/>
      <c r="H22" s="37"/>
    </row>
    <row r="23" spans="1:8" x14ac:dyDescent="0.25">
      <c r="A23" s="205"/>
      <c r="B23" s="206"/>
      <c r="C23" s="207"/>
      <c r="D23" s="208"/>
      <c r="E23" s="35"/>
      <c r="F23" s="36"/>
      <c r="G23" s="37"/>
      <c r="H23" s="37"/>
    </row>
    <row r="24" spans="1:8" x14ac:dyDescent="0.25">
      <c r="A24" s="205"/>
      <c r="B24" s="206"/>
      <c r="C24" s="207"/>
      <c r="D24" s="208"/>
      <c r="E24" s="35"/>
      <c r="F24" s="36"/>
      <c r="G24" s="37"/>
      <c r="H24" s="37"/>
    </row>
    <row r="25" spans="1:8" x14ac:dyDescent="0.25">
      <c r="A25" s="205"/>
      <c r="B25" s="206"/>
      <c r="C25" s="207"/>
      <c r="D25" s="208"/>
      <c r="E25" s="35"/>
      <c r="F25" s="36"/>
      <c r="G25" s="37"/>
      <c r="H25" s="37"/>
    </row>
    <row r="26" spans="1:8" x14ac:dyDescent="0.25">
      <c r="A26" s="205"/>
      <c r="B26" s="206"/>
      <c r="C26" s="207"/>
      <c r="D26" s="208"/>
      <c r="E26" s="35"/>
      <c r="F26" s="36"/>
      <c r="G26" s="37"/>
      <c r="H26" s="37"/>
    </row>
    <row r="27" spans="1:8" ht="16.5" thickBot="1" x14ac:dyDescent="0.3">
      <c r="A27" s="205"/>
      <c r="B27" s="206"/>
      <c r="C27" s="207"/>
      <c r="D27" s="277"/>
      <c r="E27" s="35"/>
      <c r="F27" s="36"/>
      <c r="G27" s="37"/>
      <c r="H27" s="37"/>
    </row>
    <row r="28" spans="1:8" ht="16.5" thickBot="1" x14ac:dyDescent="0.3">
      <c r="A28" s="218" t="s">
        <v>116</v>
      </c>
      <c r="B28" s="218"/>
      <c r="C28" s="218"/>
      <c r="D28" s="218"/>
      <c r="E28" s="218"/>
      <c r="F28" s="219"/>
      <c r="G28" s="76" t="str">
        <f>IF(SUM(G22:G27)=0,"$",SUM(G22:G27))</f>
        <v>$</v>
      </c>
      <c r="H28" s="76" t="str">
        <f>IF(SUM(H22:H27)=0,"$",SUM(H22:H27))</f>
        <v>$</v>
      </c>
    </row>
    <row r="29" spans="1:8" ht="17.100000000000001" customHeight="1" x14ac:dyDescent="0.25">
      <c r="A29" s="220"/>
      <c r="B29" s="221"/>
      <c r="C29" s="221"/>
      <c r="D29" s="221"/>
      <c r="E29" s="221"/>
      <c r="F29" s="221"/>
      <c r="G29" s="221"/>
      <c r="H29" s="221"/>
    </row>
    <row r="30" spans="1:8" x14ac:dyDescent="0.25">
      <c r="A30" s="203" t="s">
        <v>117</v>
      </c>
      <c r="B30" s="204"/>
      <c r="C30" s="237"/>
      <c r="D30" s="237"/>
      <c r="E30" s="174" t="s">
        <v>108</v>
      </c>
      <c r="F30" s="174" t="s">
        <v>118</v>
      </c>
      <c r="G30" s="174" t="s">
        <v>110</v>
      </c>
      <c r="H30" s="175" t="s">
        <v>111</v>
      </c>
    </row>
    <row r="31" spans="1:8" x14ac:dyDescent="0.25">
      <c r="A31" s="205"/>
      <c r="B31" s="214"/>
      <c r="C31" s="214"/>
      <c r="D31" s="206"/>
      <c r="E31" s="35"/>
      <c r="F31" s="38"/>
      <c r="G31" s="103"/>
      <c r="H31" s="103"/>
    </row>
    <row r="32" spans="1:8" x14ac:dyDescent="0.25">
      <c r="A32" s="205"/>
      <c r="B32" s="214"/>
      <c r="C32" s="214"/>
      <c r="D32" s="206"/>
      <c r="E32" s="35"/>
      <c r="F32" s="38"/>
      <c r="G32" s="103"/>
      <c r="H32" s="103"/>
    </row>
    <row r="33" spans="1:9" x14ac:dyDescent="0.25">
      <c r="A33" s="205"/>
      <c r="B33" s="214"/>
      <c r="C33" s="214"/>
      <c r="D33" s="206"/>
      <c r="E33" s="35"/>
      <c r="F33" s="38"/>
      <c r="G33" s="103"/>
      <c r="H33" s="103"/>
    </row>
    <row r="34" spans="1:9" x14ac:dyDescent="0.25">
      <c r="A34" s="205"/>
      <c r="B34" s="214"/>
      <c r="C34" s="214"/>
      <c r="D34" s="206"/>
      <c r="E34" s="35"/>
      <c r="F34" s="38"/>
      <c r="G34" s="103"/>
      <c r="H34" s="103"/>
    </row>
    <row r="35" spans="1:9" x14ac:dyDescent="0.25">
      <c r="A35" s="205"/>
      <c r="B35" s="214"/>
      <c r="C35" s="214"/>
      <c r="D35" s="206"/>
      <c r="E35" s="35"/>
      <c r="F35" s="38"/>
      <c r="G35" s="103"/>
      <c r="H35" s="103"/>
    </row>
    <row r="36" spans="1:9" ht="16.5" thickBot="1" x14ac:dyDescent="0.3">
      <c r="A36" s="205"/>
      <c r="B36" s="214"/>
      <c r="C36" s="214"/>
      <c r="D36" s="206"/>
      <c r="E36" s="35"/>
      <c r="F36" s="38"/>
      <c r="G36" s="103"/>
      <c r="H36" s="103"/>
    </row>
    <row r="37" spans="1:9" ht="16.5" thickBot="1" x14ac:dyDescent="0.3">
      <c r="A37" s="218" t="s">
        <v>119</v>
      </c>
      <c r="B37" s="218"/>
      <c r="C37" s="218"/>
      <c r="D37" s="218"/>
      <c r="E37" s="218"/>
      <c r="F37" s="219"/>
      <c r="G37" s="76" t="str">
        <f>IF(SUM(G31:G36)=0,"$",SUM(G31:G36))</f>
        <v>$</v>
      </c>
      <c r="H37" s="76" t="str">
        <f>IF(SUM(H31:H36)=0,"$",SUM(H31:H36))</f>
        <v>$</v>
      </c>
    </row>
    <row r="38" spans="1:9" ht="17.100000000000001" customHeight="1" x14ac:dyDescent="0.25">
      <c r="A38" s="220"/>
      <c r="B38" s="221"/>
      <c r="C38" s="221"/>
      <c r="D38" s="221"/>
      <c r="E38" s="221"/>
      <c r="F38" s="221"/>
      <c r="G38" s="221"/>
      <c r="H38" s="221"/>
    </row>
    <row r="39" spans="1:9" x14ac:dyDescent="0.25">
      <c r="A39" s="203" t="s">
        <v>24</v>
      </c>
      <c r="B39" s="204"/>
      <c r="C39" s="237" t="s">
        <v>120</v>
      </c>
      <c r="D39" s="237"/>
      <c r="E39" s="174" t="s">
        <v>108</v>
      </c>
      <c r="F39" s="174" t="s">
        <v>115</v>
      </c>
      <c r="G39" s="174" t="s">
        <v>110</v>
      </c>
      <c r="H39" s="175" t="s">
        <v>111</v>
      </c>
    </row>
    <row r="40" spans="1:9" x14ac:dyDescent="0.25">
      <c r="A40" s="205"/>
      <c r="B40" s="206"/>
      <c r="C40" s="207"/>
      <c r="D40" s="208"/>
      <c r="E40" s="35"/>
      <c r="F40" s="36"/>
      <c r="G40" s="37"/>
      <c r="H40" s="37"/>
    </row>
    <row r="41" spans="1:9" x14ac:dyDescent="0.25">
      <c r="A41" s="205"/>
      <c r="B41" s="206"/>
      <c r="C41" s="207"/>
      <c r="D41" s="208"/>
      <c r="E41" s="35"/>
      <c r="F41" s="36"/>
      <c r="G41" s="37"/>
      <c r="H41" s="37"/>
    </row>
    <row r="42" spans="1:9" x14ac:dyDescent="0.25">
      <c r="A42" s="205"/>
      <c r="B42" s="206"/>
      <c r="C42" s="207"/>
      <c r="D42" s="208"/>
      <c r="E42" s="35"/>
      <c r="F42" s="36"/>
      <c r="G42" s="37"/>
      <c r="H42" s="37"/>
    </row>
    <row r="43" spans="1:9" x14ac:dyDescent="0.25">
      <c r="A43" s="205"/>
      <c r="B43" s="206"/>
      <c r="C43" s="207"/>
      <c r="D43" s="208"/>
      <c r="E43" s="35"/>
      <c r="F43" s="36"/>
      <c r="G43" s="37"/>
      <c r="H43" s="37"/>
    </row>
    <row r="44" spans="1:9" x14ac:dyDescent="0.25">
      <c r="A44" s="205"/>
      <c r="B44" s="206"/>
      <c r="C44" s="207"/>
      <c r="D44" s="208"/>
      <c r="E44" s="35"/>
      <c r="F44" s="36"/>
      <c r="G44" s="37"/>
      <c r="H44" s="37"/>
    </row>
    <row r="45" spans="1:9" ht="16.5" thickBot="1" x14ac:dyDescent="0.3">
      <c r="A45" s="205"/>
      <c r="B45" s="206"/>
      <c r="C45" s="207"/>
      <c r="D45" s="277"/>
      <c r="E45" s="35"/>
      <c r="F45" s="36"/>
      <c r="G45" s="37"/>
      <c r="H45" s="37"/>
    </row>
    <row r="46" spans="1:9" ht="16.5" thickBot="1" x14ac:dyDescent="0.3">
      <c r="A46" s="218" t="s">
        <v>121</v>
      </c>
      <c r="B46" s="218"/>
      <c r="C46" s="218"/>
      <c r="D46" s="218"/>
      <c r="E46" s="218"/>
      <c r="F46" s="219"/>
      <c r="G46" s="76" t="str">
        <f>IF(SUM(G40:G45)=0,"$",SUM(G40:G45))</f>
        <v>$</v>
      </c>
      <c r="H46" s="76" t="str">
        <f>IF(SUM(H40:H45)=0,"$",SUM(H40:H45))</f>
        <v>$</v>
      </c>
    </row>
    <row r="47" spans="1:9" ht="9.9499999999999993" customHeight="1" x14ac:dyDescent="0.25">
      <c r="A47" s="13"/>
      <c r="B47" s="13"/>
      <c r="C47" s="13"/>
      <c r="D47" s="13"/>
      <c r="E47" s="13"/>
      <c r="F47" s="13"/>
      <c r="G47" s="13"/>
      <c r="H47" s="13"/>
    </row>
    <row r="48" spans="1:9" x14ac:dyDescent="0.25">
      <c r="A48" s="186" t="s">
        <v>122</v>
      </c>
      <c r="B48" s="186"/>
      <c r="C48" s="186"/>
      <c r="D48" s="186"/>
      <c r="E48" s="186"/>
      <c r="F48" s="186"/>
      <c r="G48" s="186"/>
      <c r="H48" s="186"/>
      <c r="I48" s="27"/>
    </row>
  </sheetData>
  <sheetProtection sheet="1" objects="1" scenarios="1" formatRows="0" insertRows="0"/>
  <mergeCells count="76">
    <mergeCell ref="A5:C5"/>
    <mergeCell ref="E5:G5"/>
    <mergeCell ref="A1:H1"/>
    <mergeCell ref="A2:H2"/>
    <mergeCell ref="A3:H3"/>
    <mergeCell ref="A4:C4"/>
    <mergeCell ref="E4:G4"/>
    <mergeCell ref="A12:B12"/>
    <mergeCell ref="C12:D12"/>
    <mergeCell ref="A6:C6"/>
    <mergeCell ref="E6:G6"/>
    <mergeCell ref="A7:C7"/>
    <mergeCell ref="E7:G7"/>
    <mergeCell ref="A8:C8"/>
    <mergeCell ref="E8:G8"/>
    <mergeCell ref="A9:C9"/>
    <mergeCell ref="E9:G9"/>
    <mergeCell ref="A10:C10"/>
    <mergeCell ref="E10:G10"/>
    <mergeCell ref="A11:H11"/>
    <mergeCell ref="A13:B13"/>
    <mergeCell ref="C13:D13"/>
    <mergeCell ref="A14:B14"/>
    <mergeCell ref="C14:D14"/>
    <mergeCell ref="A15:B15"/>
    <mergeCell ref="C15:D15"/>
    <mergeCell ref="A16:B16"/>
    <mergeCell ref="C16:D16"/>
    <mergeCell ref="A17:B17"/>
    <mergeCell ref="C17:D17"/>
    <mergeCell ref="A18:B18"/>
    <mergeCell ref="C18:D18"/>
    <mergeCell ref="A19:F19"/>
    <mergeCell ref="A20:H20"/>
    <mergeCell ref="A21:B21"/>
    <mergeCell ref="C21:D21"/>
    <mergeCell ref="A22:B22"/>
    <mergeCell ref="C22:D22"/>
    <mergeCell ref="A23:B23"/>
    <mergeCell ref="C23:D23"/>
    <mergeCell ref="A24:B24"/>
    <mergeCell ref="C24:D24"/>
    <mergeCell ref="A25:B25"/>
    <mergeCell ref="C25:D25"/>
    <mergeCell ref="A34:D34"/>
    <mergeCell ref="A26:B26"/>
    <mergeCell ref="C26:D26"/>
    <mergeCell ref="A27:B27"/>
    <mergeCell ref="C27:D27"/>
    <mergeCell ref="A28:F28"/>
    <mergeCell ref="A29:H29"/>
    <mergeCell ref="A30:B30"/>
    <mergeCell ref="C30:D30"/>
    <mergeCell ref="A31:D31"/>
    <mergeCell ref="A32:D32"/>
    <mergeCell ref="A33:D33"/>
    <mergeCell ref="A35:D35"/>
    <mergeCell ref="A36:D36"/>
    <mergeCell ref="A37:F37"/>
    <mergeCell ref="A38:H38"/>
    <mergeCell ref="A39:B39"/>
    <mergeCell ref="C39:D39"/>
    <mergeCell ref="A40:B40"/>
    <mergeCell ref="C40:D40"/>
    <mergeCell ref="A41:B41"/>
    <mergeCell ref="C41:D41"/>
    <mergeCell ref="A42:B42"/>
    <mergeCell ref="C42:D42"/>
    <mergeCell ref="A46:F46"/>
    <mergeCell ref="A48:H48"/>
    <mergeCell ref="A43:B43"/>
    <mergeCell ref="C43:D43"/>
    <mergeCell ref="A44:B44"/>
    <mergeCell ref="C44:D44"/>
    <mergeCell ref="A45:B45"/>
    <mergeCell ref="C45:D45"/>
  </mergeCells>
  <conditionalFormatting sqref="A1:H9 A11:H18 A10:C10 E10:G10 A20:H27 A19:F19 A29:H36 A28:F28 A38:H45 A37:F37 A46:F46">
    <cfRule type="expression" dxfId="16" priority="13">
      <formula>_xlfn.ISFORMULA(A1)</formula>
    </cfRule>
  </conditionalFormatting>
  <conditionalFormatting sqref="H10">
    <cfRule type="expression" dxfId="15" priority="11">
      <formula>_xlfn.ISFORMULA(H10)</formula>
    </cfRule>
  </conditionalFormatting>
  <conditionalFormatting sqref="D10">
    <cfRule type="expression" dxfId="14" priority="10">
      <formula>_xlfn.ISFORMULA(D10)</formula>
    </cfRule>
  </conditionalFormatting>
  <conditionalFormatting sqref="H19">
    <cfRule type="expression" dxfId="13" priority="8">
      <formula>_xlfn.ISFORMULA(H19)</formula>
    </cfRule>
  </conditionalFormatting>
  <conditionalFormatting sqref="G28">
    <cfRule type="expression" dxfId="12" priority="7">
      <formula>_xlfn.ISFORMULA(G28)</formula>
    </cfRule>
  </conditionalFormatting>
  <conditionalFormatting sqref="H28">
    <cfRule type="expression" dxfId="11" priority="6">
      <formula>_xlfn.ISFORMULA(H28)</formula>
    </cfRule>
  </conditionalFormatting>
  <conditionalFormatting sqref="G19">
    <cfRule type="expression" dxfId="10" priority="5">
      <formula>_xlfn.ISFORMULA(G19)</formula>
    </cfRule>
  </conditionalFormatting>
  <conditionalFormatting sqref="H37">
    <cfRule type="expression" dxfId="9" priority="4">
      <formula>_xlfn.ISFORMULA(H37)</formula>
    </cfRule>
  </conditionalFormatting>
  <conditionalFormatting sqref="G37">
    <cfRule type="expression" dxfId="8" priority="3">
      <formula>_xlfn.ISFORMULA(G37)</formula>
    </cfRule>
  </conditionalFormatting>
  <conditionalFormatting sqref="G46">
    <cfRule type="expression" dxfId="7" priority="2">
      <formula>_xlfn.ISFORMULA(G46)</formula>
    </cfRule>
  </conditionalFormatting>
  <conditionalFormatting sqref="H46">
    <cfRule type="expression" dxfId="6" priority="1">
      <formula>_xlfn.ISFORMULA(H46)</formula>
    </cfRule>
  </conditionalFormatting>
  <printOptions horizontalCentered="1"/>
  <pageMargins left="0.5" right="0.5" top="0.75" bottom="0.75" header="0.5" footer="0.5"/>
  <pageSetup scale="8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52"/>
  <sheetViews>
    <sheetView zoomScaleNormal="100" workbookViewId="0">
      <selection activeCell="A5" sqref="A5"/>
    </sheetView>
  </sheetViews>
  <sheetFormatPr defaultColWidth="9.140625" defaultRowHeight="15.75" x14ac:dyDescent="0.25"/>
  <cols>
    <col min="1" max="1" width="26.140625" style="19" customWidth="1"/>
    <col min="2" max="2" width="13.7109375" style="19" customWidth="1"/>
    <col min="3" max="3" width="8.7109375" style="19" customWidth="1"/>
    <col min="4" max="4" width="11.28515625" style="19" bestFit="1" customWidth="1"/>
    <col min="5" max="5" width="10.85546875" style="19" customWidth="1"/>
    <col min="6" max="6" width="9.5703125" style="19" customWidth="1"/>
    <col min="7" max="7" width="10.28515625" style="19" customWidth="1"/>
    <col min="8" max="8" width="9.7109375" style="19" customWidth="1"/>
    <col min="9" max="9" width="12.7109375" style="19" customWidth="1"/>
    <col min="10" max="10" width="9.140625" style="19"/>
    <col min="11" max="11" width="12.7109375" style="19" bestFit="1" customWidth="1"/>
    <col min="12" max="12" width="11" style="19" customWidth="1"/>
    <col min="13" max="13" width="4" style="19" customWidth="1"/>
    <col min="14" max="14" width="9.140625" style="19"/>
    <col min="15" max="15" width="10.140625" style="19" bestFit="1" customWidth="1"/>
    <col min="16" max="16" width="11.28515625" style="19" customWidth="1"/>
    <col min="17" max="17" width="22.7109375" style="19" customWidth="1"/>
    <col min="18" max="18" width="14.28515625" style="19" hidden="1" customWidth="1"/>
    <col min="19" max="19" width="9.140625" style="19" hidden="1" customWidth="1"/>
    <col min="20" max="20" width="11.140625" style="19" hidden="1" customWidth="1"/>
    <col min="21" max="46" width="8.7109375" style="19" hidden="1" customWidth="1"/>
    <col min="47" max="47" width="12" style="19" customWidth="1"/>
    <col min="48" max="48" width="15" style="19" bestFit="1" customWidth="1"/>
    <col min="49" max="16384" width="9.140625" style="19"/>
  </cols>
  <sheetData>
    <row r="1" spans="1:48" ht="12" customHeight="1" x14ac:dyDescent="0.25">
      <c r="A1" s="282" t="str">
        <f>IF(ISBLANK('Balance Sheet'!B5),"",'Balance Sheet'!I1&amp;" - "&amp;TEXT('Balance Sheet'!G6,"m/d/yy"))</f>
        <v/>
      </c>
      <c r="B1" s="282"/>
      <c r="C1" s="282"/>
      <c r="D1" s="282"/>
      <c r="E1" s="282"/>
      <c r="F1" s="282"/>
      <c r="G1" s="282"/>
      <c r="H1" s="282"/>
      <c r="I1" s="282"/>
    </row>
    <row r="2" spans="1:48" ht="13.5" customHeight="1" x14ac:dyDescent="0.25">
      <c r="A2" s="238" t="s">
        <v>123</v>
      </c>
      <c r="B2" s="238"/>
      <c r="C2" s="238"/>
      <c r="D2" s="238"/>
      <c r="E2" s="238"/>
      <c r="F2" s="238"/>
      <c r="G2" s="238"/>
      <c r="H2" s="238"/>
      <c r="I2" s="238"/>
      <c r="J2" s="20"/>
    </row>
    <row r="3" spans="1:48" ht="9.9499999999999993" customHeight="1" x14ac:dyDescent="0.25">
      <c r="A3" s="39"/>
      <c r="B3" s="40"/>
      <c r="C3" s="40"/>
      <c r="D3" s="40"/>
      <c r="E3" s="40"/>
      <c r="F3" s="40"/>
      <c r="G3" s="40"/>
      <c r="H3" s="40"/>
      <c r="I3" s="40"/>
    </row>
    <row r="4" spans="1:48" ht="33" customHeight="1" x14ac:dyDescent="0.25">
      <c r="A4" s="165" t="s">
        <v>124</v>
      </c>
      <c r="B4" s="166" t="s">
        <v>107</v>
      </c>
      <c r="C4" s="166" t="s">
        <v>108</v>
      </c>
      <c r="D4" s="167" t="s">
        <v>125</v>
      </c>
      <c r="E4" s="167" t="s">
        <v>126</v>
      </c>
      <c r="F4" s="166" t="s">
        <v>127</v>
      </c>
      <c r="G4" s="167" t="s">
        <v>128</v>
      </c>
      <c r="H4" s="167" t="s">
        <v>129</v>
      </c>
      <c r="I4" s="168" t="s">
        <v>130</v>
      </c>
      <c r="K4" s="143" t="s">
        <v>131</v>
      </c>
      <c r="L4" s="144" t="s">
        <v>132</v>
      </c>
      <c r="U4" s="41">
        <v>1</v>
      </c>
      <c r="V4" s="41">
        <v>2</v>
      </c>
      <c r="W4" s="41">
        <v>3</v>
      </c>
      <c r="X4" s="41">
        <v>4</v>
      </c>
      <c r="Y4" s="41">
        <v>5</v>
      </c>
      <c r="Z4" s="41">
        <v>6</v>
      </c>
      <c r="AA4" s="41">
        <v>7</v>
      </c>
      <c r="AB4" s="41">
        <v>8</v>
      </c>
      <c r="AC4" s="41">
        <v>9</v>
      </c>
      <c r="AD4" s="41">
        <v>10</v>
      </c>
      <c r="AE4" s="41">
        <v>11</v>
      </c>
      <c r="AF4" s="41">
        <v>12</v>
      </c>
      <c r="AG4" s="41">
        <v>13</v>
      </c>
      <c r="AH4" s="41">
        <v>14</v>
      </c>
      <c r="AI4" s="41">
        <v>15</v>
      </c>
      <c r="AJ4" s="41">
        <v>16</v>
      </c>
      <c r="AK4" s="41">
        <v>17</v>
      </c>
      <c r="AL4" s="41">
        <v>18</v>
      </c>
      <c r="AM4" s="41">
        <v>19</v>
      </c>
      <c r="AN4" s="41">
        <v>20</v>
      </c>
      <c r="AO4" s="41">
        <v>21</v>
      </c>
      <c r="AP4" s="41">
        <v>22</v>
      </c>
      <c r="AQ4" s="41">
        <v>23</v>
      </c>
      <c r="AR4" s="41">
        <v>24</v>
      </c>
      <c r="AS4" s="41">
        <v>25</v>
      </c>
      <c r="AT4" s="41">
        <v>26</v>
      </c>
    </row>
    <row r="5" spans="1:48" x14ac:dyDescent="0.25">
      <c r="A5" s="173"/>
      <c r="B5" s="177"/>
      <c r="C5" s="42"/>
      <c r="D5" s="43"/>
      <c r="E5" s="21"/>
      <c r="F5" s="177"/>
      <c r="G5" s="44"/>
      <c r="H5" s="44"/>
      <c r="I5" s="44"/>
      <c r="K5" s="79" t="str">
        <f>IF(ISBLANK(C5),"",ROUND(SUM(U5:AF5),0))</f>
        <v/>
      </c>
      <c r="L5" s="80" t="str">
        <f>IF(ISBLANK(F5),"",E5*F5)</f>
        <v/>
      </c>
      <c r="N5" s="90" t="s">
        <v>133</v>
      </c>
      <c r="O5" s="90" t="s">
        <v>134</v>
      </c>
      <c r="P5" s="90" t="s">
        <v>135</v>
      </c>
      <c r="R5" s="55" t="s">
        <v>136</v>
      </c>
      <c r="S5" s="51" t="s">
        <v>137</v>
      </c>
      <c r="T5" s="64" t="s">
        <v>135</v>
      </c>
      <c r="U5" s="45" t="e">
        <f t="shared" ref="U5:U16" si="0">-PPMT((C5/F5),1,NPER(C5/(F5),-E5,I5),I5)</f>
        <v>#DIV/0!</v>
      </c>
      <c r="V5" s="46" t="str">
        <f t="shared" ref="V5:V16" si="1">IF(F5&gt;1,-PPMT((C5/F5),2,NPER(C5/(F5),-E5,I5),I5),"")</f>
        <v/>
      </c>
      <c r="W5" s="46" t="str">
        <f t="shared" ref="W5:W16" si="2">IF(F5&gt;2,-PPMT((C5/F5),3,NPER(C5/(F5),-E5,I5),I5),"")</f>
        <v/>
      </c>
      <c r="X5" s="46" t="str">
        <f t="shared" ref="X5:X16" si="3">IF(F5&gt;3,-PPMT((C5/F5),4,NPER(C5/(F5),-E5,I5),I5),"")</f>
        <v/>
      </c>
      <c r="Y5" s="46" t="str">
        <f t="shared" ref="Y5:Y16" si="4">IF(F5&gt;4,-PPMT((C5/F5),5,NPER(C5/(F5),-E5,I5),I5),"")</f>
        <v/>
      </c>
      <c r="Z5" s="46" t="str">
        <f t="shared" ref="Z5:Z16" si="5">IF(F5&gt;5,-PPMT((C5/F5),6,NPER(C5/(F5),-E5,I5),I5),"")</f>
        <v/>
      </c>
      <c r="AA5" s="46" t="str">
        <f t="shared" ref="AA5:AA16" si="6">IF(F5&gt;6,-PPMT((C5/F5),7,NPER(C5/(F5),-E5,I5),I5),"")</f>
        <v/>
      </c>
      <c r="AB5" s="46" t="str">
        <f t="shared" ref="AB5:AB16" si="7">IF(F5&gt;7,-PPMT((C5/F5),8,NPER(C5/(F5),-E5,I5),I5),"")</f>
        <v/>
      </c>
      <c r="AC5" s="46" t="str">
        <f t="shared" ref="AC5:AC16" si="8">IF(F5&gt;8,-PPMT((C5/F5),9,NPER(C5/(F5),-E5,I5),I5),"")</f>
        <v/>
      </c>
      <c r="AD5" s="46" t="str">
        <f t="shared" ref="AD5:AD16" si="9">IF(F5&gt;9,-PPMT((C5/F5),10,NPER(C5/(F5),-E5,I5),I5),"")</f>
        <v/>
      </c>
      <c r="AE5" s="46" t="str">
        <f t="shared" ref="AE5:AE16" si="10">IF(F5&gt;10,-PPMT((C5/F5),11,NPER(C5/(F5),-E5,I5),I5),"")</f>
        <v/>
      </c>
      <c r="AF5" s="46" t="str">
        <f t="shared" ref="AF5:AF16" si="11">IF(F5&gt;11,-PPMT((C5/F5),12,NPER(C5/(F5),-E5,I5),I5),"")</f>
        <v/>
      </c>
      <c r="AG5" s="46" t="str">
        <f t="shared" ref="AG5:AG16" si="12">IF(F5&gt;12,-PPMT((C5/F5),13,NPER(C5/(F5),-E5,I5),I5),"")</f>
        <v/>
      </c>
      <c r="AH5" s="46" t="str">
        <f t="shared" ref="AH5:AH16" si="13">IF(F5&gt;13,-PPMT((C5/F5),14,NPER(C5/(F5),-E5,I5),I5),"")</f>
        <v/>
      </c>
      <c r="AI5" s="46" t="str">
        <f t="shared" ref="AI5:AI16" si="14">IF(F5&gt;14,-PPMT((C5/F5),15,NPER(C5/(F5),-E5,I5),I5),"")</f>
        <v/>
      </c>
      <c r="AJ5" s="46" t="str">
        <f t="shared" ref="AJ5:AJ16" si="15">IF(F5&gt;15,-PPMT((C5/F5),16,NPER(C5/(F5),-E5,I5),I5),"")</f>
        <v/>
      </c>
      <c r="AK5" s="46" t="str">
        <f t="shared" ref="AK5:AK16" si="16">IF(F5&gt;16,-PPMT((C5/F5),17,NPER(C5/(F5),-E5,I5),I5),"")</f>
        <v/>
      </c>
      <c r="AL5" s="46" t="str">
        <f t="shared" ref="AL5:AL16" si="17">IF(F5&gt;17,-PPMT((C5/F5),18,NPER(C5/(F5),-E5,I5),I5),"")</f>
        <v/>
      </c>
      <c r="AM5" s="46" t="str">
        <f t="shared" ref="AM5:AM16" si="18">IF(F5&gt;18,-PPMT((C5/F5),19,NPER(C5/(F5),-E5,I5),I5),"")</f>
        <v/>
      </c>
      <c r="AN5" s="46" t="str">
        <f t="shared" ref="AN5:AN16" si="19">IF(F5&gt;19,-PPMT((C5/F5),20,NPER(C5/(F5),-E5,I5),I5),"")</f>
        <v/>
      </c>
      <c r="AO5" s="46" t="str">
        <f t="shared" ref="AO5:AO16" si="20">IF(F5&gt;20,-PPMT((C5/F5),21,NPER(C5/(F5),-E5,I5),I5),"")</f>
        <v/>
      </c>
      <c r="AP5" s="46" t="str">
        <f t="shared" ref="AP5:AP16" si="21">IF(F5&gt;21,-PPMT((C5/F5),22,NPER(C5/(F5),-E5,I5),I5),"")</f>
        <v/>
      </c>
      <c r="AQ5" s="46" t="str">
        <f t="shared" ref="AQ5:AQ16" si="22">IF(F5&gt;22,-PPMT((C5/F5),23,NPER(C5/(F5),-E5,I5),I5),"")</f>
        <v/>
      </c>
      <c r="AR5" s="46" t="str">
        <f t="shared" ref="AR5:AR16" si="23">IF(F5&gt;23,-PPMT((C5/F5),24,NPER(C5/(F5),-E5,I5),I5),"")</f>
        <v/>
      </c>
      <c r="AS5" s="46" t="str">
        <f t="shared" ref="AS5:AS16" si="24">IF(F5&gt;24,-PPMT((C5/F5),25,NPER(C5/(F5),-E5,I5),I5),"")</f>
        <v/>
      </c>
      <c r="AT5" s="46" t="str">
        <f t="shared" ref="AT5:AT16" si="25">IF(F5&gt;25,-PPMT((C5/F5),26,NPER(C5/(F5),-E5,I5),I5),"")</f>
        <v/>
      </c>
    </row>
    <row r="6" spans="1:48" x14ac:dyDescent="0.25">
      <c r="A6" s="47"/>
      <c r="B6" s="177"/>
      <c r="C6" s="42"/>
      <c r="D6" s="43"/>
      <c r="E6" s="21"/>
      <c r="F6" s="177"/>
      <c r="G6" s="21"/>
      <c r="H6" s="21"/>
      <c r="I6" s="21"/>
      <c r="K6" s="79" t="str">
        <f t="shared" ref="K6:K16" si="26">IF(ISBLANK(C6),"",ROUND(SUM(U6:AF6),0))</f>
        <v/>
      </c>
      <c r="L6" s="80" t="str">
        <f t="shared" ref="L6:L16" si="27">IF(ISBLANK(F6),"",E6*F6)</f>
        <v/>
      </c>
      <c r="N6" s="71">
        <v>9400</v>
      </c>
      <c r="O6" s="72">
        <v>0.06</v>
      </c>
      <c r="P6" s="73" t="s">
        <v>138</v>
      </c>
      <c r="R6" s="56" t="s">
        <v>138</v>
      </c>
      <c r="S6" s="62">
        <v>12</v>
      </c>
      <c r="T6" s="65" t="s">
        <v>139</v>
      </c>
      <c r="U6" s="45" t="e">
        <f t="shared" si="0"/>
        <v>#DIV/0!</v>
      </c>
      <c r="V6" s="46" t="str">
        <f t="shared" si="1"/>
        <v/>
      </c>
      <c r="W6" s="46" t="str">
        <f t="shared" si="2"/>
        <v/>
      </c>
      <c r="X6" s="46" t="str">
        <f t="shared" si="3"/>
        <v/>
      </c>
      <c r="Y6" s="46" t="str">
        <f t="shared" si="4"/>
        <v/>
      </c>
      <c r="Z6" s="46" t="str">
        <f t="shared" si="5"/>
        <v/>
      </c>
      <c r="AA6" s="46" t="str">
        <f t="shared" si="6"/>
        <v/>
      </c>
      <c r="AB6" s="46" t="str">
        <f t="shared" si="7"/>
        <v/>
      </c>
      <c r="AC6" s="46" t="str">
        <f t="shared" si="8"/>
        <v/>
      </c>
      <c r="AD6" s="46" t="str">
        <f t="shared" si="9"/>
        <v/>
      </c>
      <c r="AE6" s="46" t="str">
        <f t="shared" si="10"/>
        <v/>
      </c>
      <c r="AF6" s="46" t="str">
        <f t="shared" si="11"/>
        <v/>
      </c>
      <c r="AG6" s="46" t="str">
        <f t="shared" si="12"/>
        <v/>
      </c>
      <c r="AH6" s="46" t="str">
        <f t="shared" si="13"/>
        <v/>
      </c>
      <c r="AI6" s="46" t="str">
        <f t="shared" si="14"/>
        <v/>
      </c>
      <c r="AJ6" s="46" t="str">
        <f t="shared" si="15"/>
        <v/>
      </c>
      <c r="AK6" s="46" t="str">
        <f t="shared" si="16"/>
        <v/>
      </c>
      <c r="AL6" s="46" t="str">
        <f t="shared" si="17"/>
        <v/>
      </c>
      <c r="AM6" s="46" t="str">
        <f t="shared" si="18"/>
        <v/>
      </c>
      <c r="AN6" s="46" t="str">
        <f t="shared" si="19"/>
        <v/>
      </c>
      <c r="AO6" s="46" t="str">
        <f t="shared" si="20"/>
        <v/>
      </c>
      <c r="AP6" s="46" t="str">
        <f t="shared" si="21"/>
        <v/>
      </c>
      <c r="AQ6" s="46" t="str">
        <f t="shared" si="22"/>
        <v/>
      </c>
      <c r="AR6" s="46" t="str">
        <f t="shared" si="23"/>
        <v/>
      </c>
      <c r="AS6" s="46" t="str">
        <f t="shared" si="24"/>
        <v/>
      </c>
      <c r="AT6" s="46" t="str">
        <f t="shared" si="25"/>
        <v/>
      </c>
    </row>
    <row r="7" spans="1:48" ht="15.75" customHeight="1" x14ac:dyDescent="0.25">
      <c r="A7" s="47"/>
      <c r="B7" s="177"/>
      <c r="C7" s="42"/>
      <c r="D7" s="43"/>
      <c r="E7" s="21"/>
      <c r="F7" s="177"/>
      <c r="G7" s="21"/>
      <c r="H7" s="21"/>
      <c r="I7" s="21"/>
      <c r="K7" s="79" t="str">
        <f t="shared" si="26"/>
        <v/>
      </c>
      <c r="L7" s="80" t="str">
        <f t="shared" si="27"/>
        <v/>
      </c>
      <c r="R7" s="56" t="s">
        <v>140</v>
      </c>
      <c r="S7" s="62">
        <v>24</v>
      </c>
      <c r="T7" s="66" t="s">
        <v>141</v>
      </c>
      <c r="U7" s="45" t="e">
        <f t="shared" si="0"/>
        <v>#DIV/0!</v>
      </c>
      <c r="V7" s="46" t="str">
        <f t="shared" si="1"/>
        <v/>
      </c>
      <c r="W7" s="46" t="str">
        <f t="shared" si="2"/>
        <v/>
      </c>
      <c r="X7" s="46" t="str">
        <f t="shared" si="3"/>
        <v/>
      </c>
      <c r="Y7" s="46" t="str">
        <f t="shared" si="4"/>
        <v/>
      </c>
      <c r="Z7" s="46" t="str">
        <f t="shared" si="5"/>
        <v/>
      </c>
      <c r="AA7" s="46" t="str">
        <f t="shared" si="6"/>
        <v/>
      </c>
      <c r="AB7" s="46" t="str">
        <f t="shared" si="7"/>
        <v/>
      </c>
      <c r="AC7" s="46" t="str">
        <f t="shared" si="8"/>
        <v/>
      </c>
      <c r="AD7" s="46" t="str">
        <f t="shared" si="9"/>
        <v/>
      </c>
      <c r="AE7" s="46" t="str">
        <f t="shared" si="10"/>
        <v/>
      </c>
      <c r="AF7" s="46" t="str">
        <f t="shared" si="11"/>
        <v/>
      </c>
      <c r="AG7" s="46" t="str">
        <f t="shared" si="12"/>
        <v/>
      </c>
      <c r="AH7" s="46" t="str">
        <f t="shared" si="13"/>
        <v/>
      </c>
      <c r="AI7" s="46" t="str">
        <f t="shared" si="14"/>
        <v/>
      </c>
      <c r="AJ7" s="46" t="str">
        <f t="shared" si="15"/>
        <v/>
      </c>
      <c r="AK7" s="46" t="str">
        <f t="shared" si="16"/>
        <v/>
      </c>
      <c r="AL7" s="46" t="str">
        <f t="shared" si="17"/>
        <v/>
      </c>
      <c r="AM7" s="46" t="str">
        <f t="shared" si="18"/>
        <v/>
      </c>
      <c r="AN7" s="46" t="str">
        <f t="shared" si="19"/>
        <v/>
      </c>
      <c r="AO7" s="46" t="str">
        <f t="shared" si="20"/>
        <v/>
      </c>
      <c r="AP7" s="46" t="str">
        <f t="shared" si="21"/>
        <v/>
      </c>
      <c r="AQ7" s="46" t="str">
        <f t="shared" si="22"/>
        <v/>
      </c>
      <c r="AR7" s="46" t="str">
        <f t="shared" si="23"/>
        <v/>
      </c>
      <c r="AS7" s="46" t="str">
        <f t="shared" si="24"/>
        <v/>
      </c>
      <c r="AT7" s="46" t="str">
        <f t="shared" si="25"/>
        <v/>
      </c>
      <c r="AV7" s="60"/>
    </row>
    <row r="8" spans="1:48" ht="15.75" customHeight="1" x14ac:dyDescent="0.25">
      <c r="A8" s="47"/>
      <c r="B8" s="177"/>
      <c r="C8" s="42"/>
      <c r="D8" s="43"/>
      <c r="E8" s="21"/>
      <c r="F8" s="177"/>
      <c r="G8" s="21"/>
      <c r="H8" s="21"/>
      <c r="I8" s="21"/>
      <c r="K8" s="79" t="str">
        <f t="shared" si="26"/>
        <v/>
      </c>
      <c r="L8" s="80" t="str">
        <f t="shared" si="27"/>
        <v/>
      </c>
      <c r="N8" s="88" t="s">
        <v>142</v>
      </c>
      <c r="O8" s="88" t="s">
        <v>143</v>
      </c>
      <c r="P8" s="89" t="s">
        <v>135</v>
      </c>
      <c r="R8" s="56" t="s">
        <v>144</v>
      </c>
      <c r="S8" s="62">
        <v>1</v>
      </c>
      <c r="T8" s="66" t="s">
        <v>145</v>
      </c>
      <c r="U8" s="45" t="e">
        <f t="shared" si="0"/>
        <v>#DIV/0!</v>
      </c>
      <c r="V8" s="46" t="str">
        <f t="shared" si="1"/>
        <v/>
      </c>
      <c r="W8" s="46" t="str">
        <f t="shared" si="2"/>
        <v/>
      </c>
      <c r="X8" s="46" t="str">
        <f t="shared" si="3"/>
        <v/>
      </c>
      <c r="Y8" s="46" t="str">
        <f t="shared" si="4"/>
        <v/>
      </c>
      <c r="Z8" s="46" t="str">
        <f t="shared" si="5"/>
        <v/>
      </c>
      <c r="AA8" s="46" t="str">
        <f t="shared" si="6"/>
        <v/>
      </c>
      <c r="AB8" s="46" t="str">
        <f t="shared" si="7"/>
        <v/>
      </c>
      <c r="AC8" s="46" t="str">
        <f t="shared" si="8"/>
        <v/>
      </c>
      <c r="AD8" s="46" t="str">
        <f t="shared" si="9"/>
        <v/>
      </c>
      <c r="AE8" s="46" t="str">
        <f t="shared" si="10"/>
        <v/>
      </c>
      <c r="AF8" s="46" t="str">
        <f t="shared" si="11"/>
        <v/>
      </c>
      <c r="AG8" s="46" t="str">
        <f t="shared" si="12"/>
        <v/>
      </c>
      <c r="AH8" s="46" t="str">
        <f t="shared" si="13"/>
        <v/>
      </c>
      <c r="AI8" s="46" t="str">
        <f t="shared" si="14"/>
        <v/>
      </c>
      <c r="AJ8" s="46" t="str">
        <f t="shared" si="15"/>
        <v/>
      </c>
      <c r="AK8" s="46" t="str">
        <f t="shared" si="16"/>
        <v/>
      </c>
      <c r="AL8" s="46" t="str">
        <f t="shared" si="17"/>
        <v/>
      </c>
      <c r="AM8" s="46" t="str">
        <f t="shared" si="18"/>
        <v/>
      </c>
      <c r="AN8" s="46" t="str">
        <f t="shared" si="19"/>
        <v/>
      </c>
      <c r="AO8" s="46" t="str">
        <f t="shared" si="20"/>
        <v/>
      </c>
      <c r="AP8" s="46" t="str">
        <f t="shared" si="21"/>
        <v/>
      </c>
      <c r="AQ8" s="46" t="str">
        <f t="shared" si="22"/>
        <v/>
      </c>
      <c r="AR8" s="46" t="str">
        <f t="shared" si="23"/>
        <v/>
      </c>
      <c r="AS8" s="46" t="str">
        <f t="shared" si="24"/>
        <v/>
      </c>
      <c r="AT8" s="46" t="str">
        <f t="shared" si="25"/>
        <v/>
      </c>
      <c r="AU8" s="58"/>
      <c r="AV8" s="61"/>
    </row>
    <row r="9" spans="1:48" ht="15.75" customHeight="1" x14ac:dyDescent="0.25">
      <c r="A9" s="47"/>
      <c r="B9" s="177"/>
      <c r="C9" s="42"/>
      <c r="D9" s="43"/>
      <c r="E9" s="21"/>
      <c r="F9" s="177"/>
      <c r="G9" s="21"/>
      <c r="H9" s="21"/>
      <c r="I9" s="21"/>
      <c r="K9" s="79" t="str">
        <f t="shared" si="26"/>
        <v/>
      </c>
      <c r="L9" s="80" t="str">
        <f t="shared" si="27"/>
        <v/>
      </c>
      <c r="N9" s="74">
        <v>36</v>
      </c>
      <c r="O9" s="84">
        <f>-PMT(O6/(VLOOKUP(P6,R6:S11,2,FALSE)),N9,N6)</f>
        <v>285.96621204461803</v>
      </c>
      <c r="P9" s="85" t="str">
        <f>VLOOKUP(P6,R6:T11,3,FALSE)</f>
        <v>/Mo.</v>
      </c>
      <c r="Q9" s="91" t="str">
        <f>INT((N9/VLOOKUP(P6,R6:S11,2,FALSE)))&amp;" year(s) and "&amp;ROUND((((N9/(VLOOKUP(P6,R6:S11,2,FALSE)))-INT(N9/(VLOOKUP(P6,R6:S11,2,FALSE))))*12),0)&amp;" month(s)"</f>
        <v>3 year(s) and 0 month(s)</v>
      </c>
      <c r="R9" s="56" t="s">
        <v>146</v>
      </c>
      <c r="S9" s="62">
        <v>6</v>
      </c>
      <c r="T9" s="66" t="s">
        <v>147</v>
      </c>
      <c r="U9" s="45" t="e">
        <f t="shared" si="0"/>
        <v>#DIV/0!</v>
      </c>
      <c r="V9" s="46" t="str">
        <f t="shared" si="1"/>
        <v/>
      </c>
      <c r="W9" s="46" t="str">
        <f t="shared" si="2"/>
        <v/>
      </c>
      <c r="X9" s="46" t="str">
        <f t="shared" si="3"/>
        <v/>
      </c>
      <c r="Y9" s="46" t="str">
        <f t="shared" si="4"/>
        <v/>
      </c>
      <c r="Z9" s="46" t="str">
        <f t="shared" si="5"/>
        <v/>
      </c>
      <c r="AA9" s="46" t="str">
        <f t="shared" si="6"/>
        <v/>
      </c>
      <c r="AB9" s="46" t="str">
        <f t="shared" si="7"/>
        <v/>
      </c>
      <c r="AC9" s="46" t="str">
        <f t="shared" si="8"/>
        <v/>
      </c>
      <c r="AD9" s="46" t="str">
        <f t="shared" si="9"/>
        <v/>
      </c>
      <c r="AE9" s="46" t="str">
        <f t="shared" si="10"/>
        <v/>
      </c>
      <c r="AF9" s="46" t="str">
        <f t="shared" si="11"/>
        <v/>
      </c>
      <c r="AG9" s="46" t="str">
        <f t="shared" si="12"/>
        <v/>
      </c>
      <c r="AH9" s="46" t="str">
        <f t="shared" si="13"/>
        <v/>
      </c>
      <c r="AI9" s="46" t="str">
        <f t="shared" si="14"/>
        <v/>
      </c>
      <c r="AJ9" s="46" t="str">
        <f t="shared" si="15"/>
        <v/>
      </c>
      <c r="AK9" s="46" t="str">
        <f t="shared" si="16"/>
        <v/>
      </c>
      <c r="AL9" s="46" t="str">
        <f t="shared" si="17"/>
        <v/>
      </c>
      <c r="AM9" s="46" t="str">
        <f t="shared" si="18"/>
        <v/>
      </c>
      <c r="AN9" s="46" t="str">
        <f t="shared" si="19"/>
        <v/>
      </c>
      <c r="AO9" s="46" t="str">
        <f t="shared" si="20"/>
        <v/>
      </c>
      <c r="AP9" s="46" t="str">
        <f t="shared" si="21"/>
        <v/>
      </c>
      <c r="AQ9" s="46" t="str">
        <f t="shared" si="22"/>
        <v/>
      </c>
      <c r="AR9" s="46" t="str">
        <f t="shared" si="23"/>
        <v/>
      </c>
      <c r="AS9" s="46" t="str">
        <f t="shared" si="24"/>
        <v/>
      </c>
      <c r="AT9" s="46" t="str">
        <f t="shared" si="25"/>
        <v/>
      </c>
      <c r="AV9" s="59"/>
    </row>
    <row r="10" spans="1:48" ht="15.75" customHeight="1" x14ac:dyDescent="0.25">
      <c r="A10" s="47"/>
      <c r="B10" s="177"/>
      <c r="C10" s="42"/>
      <c r="D10" s="43"/>
      <c r="E10" s="21"/>
      <c r="F10" s="177"/>
      <c r="G10" s="21"/>
      <c r="H10" s="21"/>
      <c r="I10" s="21"/>
      <c r="K10" s="79" t="str">
        <f t="shared" si="26"/>
        <v/>
      </c>
      <c r="L10" s="80" t="str">
        <f t="shared" si="27"/>
        <v/>
      </c>
      <c r="N10" s="285" t="s">
        <v>148</v>
      </c>
      <c r="O10" s="285"/>
      <c r="P10" s="285"/>
      <c r="R10" s="56" t="s">
        <v>149</v>
      </c>
      <c r="S10" s="62">
        <v>4</v>
      </c>
      <c r="T10" s="66" t="s">
        <v>150</v>
      </c>
      <c r="U10" s="45" t="e">
        <f t="shared" si="0"/>
        <v>#DIV/0!</v>
      </c>
      <c r="V10" s="46" t="str">
        <f t="shared" si="1"/>
        <v/>
      </c>
      <c r="W10" s="46" t="str">
        <f t="shared" si="2"/>
        <v/>
      </c>
      <c r="X10" s="46" t="str">
        <f t="shared" si="3"/>
        <v/>
      </c>
      <c r="Y10" s="46" t="str">
        <f t="shared" si="4"/>
        <v/>
      </c>
      <c r="Z10" s="46" t="str">
        <f t="shared" si="5"/>
        <v/>
      </c>
      <c r="AA10" s="46" t="str">
        <f t="shared" si="6"/>
        <v/>
      </c>
      <c r="AB10" s="46" t="str">
        <f t="shared" si="7"/>
        <v/>
      </c>
      <c r="AC10" s="46" t="str">
        <f t="shared" si="8"/>
        <v/>
      </c>
      <c r="AD10" s="46" t="str">
        <f t="shared" si="9"/>
        <v/>
      </c>
      <c r="AE10" s="46" t="str">
        <f t="shared" si="10"/>
        <v/>
      </c>
      <c r="AF10" s="46" t="str">
        <f t="shared" si="11"/>
        <v/>
      </c>
      <c r="AG10" s="46" t="str">
        <f t="shared" si="12"/>
        <v/>
      </c>
      <c r="AH10" s="46" t="str">
        <f t="shared" si="13"/>
        <v/>
      </c>
      <c r="AI10" s="46" t="str">
        <f t="shared" si="14"/>
        <v/>
      </c>
      <c r="AJ10" s="46" t="str">
        <f t="shared" si="15"/>
        <v/>
      </c>
      <c r="AK10" s="46" t="str">
        <f t="shared" si="16"/>
        <v/>
      </c>
      <c r="AL10" s="46" t="str">
        <f t="shared" si="17"/>
        <v/>
      </c>
      <c r="AM10" s="46" t="str">
        <f t="shared" si="18"/>
        <v/>
      </c>
      <c r="AN10" s="46" t="str">
        <f t="shared" si="19"/>
        <v/>
      </c>
      <c r="AO10" s="46" t="str">
        <f t="shared" si="20"/>
        <v/>
      </c>
      <c r="AP10" s="46" t="str">
        <f t="shared" si="21"/>
        <v/>
      </c>
      <c r="AQ10" s="46" t="str">
        <f t="shared" si="22"/>
        <v/>
      </c>
      <c r="AR10" s="46" t="str">
        <f t="shared" si="23"/>
        <v/>
      </c>
      <c r="AS10" s="46" t="str">
        <f t="shared" si="24"/>
        <v/>
      </c>
      <c r="AT10" s="46" t="str">
        <f t="shared" si="25"/>
        <v/>
      </c>
    </row>
    <row r="11" spans="1:48" ht="15.75" customHeight="1" x14ac:dyDescent="0.25">
      <c r="A11" s="47"/>
      <c r="B11" s="177"/>
      <c r="C11" s="42"/>
      <c r="D11" s="43"/>
      <c r="E11" s="21"/>
      <c r="F11" s="177"/>
      <c r="G11" s="21"/>
      <c r="H11" s="21"/>
      <c r="I11" s="21"/>
      <c r="K11" s="79" t="str">
        <f t="shared" si="26"/>
        <v/>
      </c>
      <c r="L11" s="80" t="str">
        <f t="shared" si="27"/>
        <v/>
      </c>
      <c r="N11" s="88" t="s">
        <v>143</v>
      </c>
      <c r="O11" s="89" t="s">
        <v>135</v>
      </c>
      <c r="P11" s="88" t="s">
        <v>142</v>
      </c>
      <c r="Q11" s="61"/>
      <c r="R11" s="57" t="s">
        <v>151</v>
      </c>
      <c r="S11" s="62">
        <v>26</v>
      </c>
      <c r="T11" s="66" t="s">
        <v>152</v>
      </c>
      <c r="U11" s="45" t="e">
        <f t="shared" si="0"/>
        <v>#DIV/0!</v>
      </c>
      <c r="V11" s="46" t="str">
        <f t="shared" si="1"/>
        <v/>
      </c>
      <c r="W11" s="46" t="str">
        <f t="shared" si="2"/>
        <v/>
      </c>
      <c r="X11" s="46" t="str">
        <f t="shared" si="3"/>
        <v/>
      </c>
      <c r="Y11" s="46" t="str">
        <f t="shared" si="4"/>
        <v/>
      </c>
      <c r="Z11" s="46" t="str">
        <f t="shared" si="5"/>
        <v/>
      </c>
      <c r="AA11" s="46" t="str">
        <f t="shared" si="6"/>
        <v/>
      </c>
      <c r="AB11" s="46" t="str">
        <f t="shared" si="7"/>
        <v/>
      </c>
      <c r="AC11" s="46" t="str">
        <f t="shared" si="8"/>
        <v/>
      </c>
      <c r="AD11" s="46" t="str">
        <f t="shared" si="9"/>
        <v/>
      </c>
      <c r="AE11" s="46" t="str">
        <f t="shared" si="10"/>
        <v/>
      </c>
      <c r="AF11" s="46" t="str">
        <f t="shared" si="11"/>
        <v/>
      </c>
      <c r="AG11" s="46" t="str">
        <f t="shared" si="12"/>
        <v/>
      </c>
      <c r="AH11" s="46" t="str">
        <f t="shared" si="13"/>
        <v/>
      </c>
      <c r="AI11" s="46" t="str">
        <f t="shared" si="14"/>
        <v/>
      </c>
      <c r="AJ11" s="46" t="str">
        <f t="shared" si="15"/>
        <v/>
      </c>
      <c r="AK11" s="46" t="str">
        <f t="shared" si="16"/>
        <v/>
      </c>
      <c r="AL11" s="46" t="str">
        <f t="shared" si="17"/>
        <v/>
      </c>
      <c r="AM11" s="46" t="str">
        <f t="shared" si="18"/>
        <v/>
      </c>
      <c r="AN11" s="46" t="str">
        <f t="shared" si="19"/>
        <v/>
      </c>
      <c r="AO11" s="46" t="str">
        <f t="shared" si="20"/>
        <v/>
      </c>
      <c r="AP11" s="46" t="str">
        <f t="shared" si="21"/>
        <v/>
      </c>
      <c r="AQ11" s="46" t="str">
        <f t="shared" si="22"/>
        <v/>
      </c>
      <c r="AR11" s="46" t="str">
        <f t="shared" si="23"/>
        <v/>
      </c>
      <c r="AS11" s="46" t="str">
        <f t="shared" si="24"/>
        <v/>
      </c>
      <c r="AT11" s="46" t="str">
        <f t="shared" si="25"/>
        <v/>
      </c>
      <c r="AU11" s="59"/>
    </row>
    <row r="12" spans="1:48" ht="15.75" customHeight="1" x14ac:dyDescent="0.25">
      <c r="A12" s="47"/>
      <c r="B12" s="177"/>
      <c r="C12" s="42"/>
      <c r="D12" s="43"/>
      <c r="E12" s="21"/>
      <c r="F12" s="177"/>
      <c r="G12" s="21"/>
      <c r="H12" s="21"/>
      <c r="I12" s="21"/>
      <c r="K12" s="79" t="str">
        <f t="shared" si="26"/>
        <v/>
      </c>
      <c r="L12" s="80" t="str">
        <f t="shared" si="27"/>
        <v/>
      </c>
      <c r="N12" s="75">
        <v>300</v>
      </c>
      <c r="O12" s="87" t="str">
        <f>VLOOKUP(P6,R6:T11,3,FALSE)</f>
        <v>/Mo.</v>
      </c>
      <c r="P12" s="86">
        <f>NPER(O6/VLOOKUP(P6,R6:S11,2,FALSE),-N12,N6)</f>
        <v>34.16372285855639</v>
      </c>
      <c r="Q12" s="92" t="str">
        <f>INT((P12/VLOOKUP(P6,R6:S11,2,FALSE)))&amp;" year(s) and "&amp;ROUND((((P12/(VLOOKUP(P6,R6:S11,2,FALSE)))-INT(P12/(VLOOKUP(P6,R6:S11,2,FALSE))))*12),0)&amp;" month(s)"</f>
        <v>2 year(s) and 10 month(s)</v>
      </c>
      <c r="U12" s="45" t="e">
        <f t="shared" si="0"/>
        <v>#DIV/0!</v>
      </c>
      <c r="V12" s="46" t="str">
        <f t="shared" si="1"/>
        <v/>
      </c>
      <c r="W12" s="46" t="str">
        <f t="shared" si="2"/>
        <v/>
      </c>
      <c r="X12" s="46" t="str">
        <f t="shared" si="3"/>
        <v/>
      </c>
      <c r="Y12" s="46" t="str">
        <f t="shared" si="4"/>
        <v/>
      </c>
      <c r="Z12" s="46" t="str">
        <f t="shared" si="5"/>
        <v/>
      </c>
      <c r="AA12" s="46" t="str">
        <f t="shared" si="6"/>
        <v/>
      </c>
      <c r="AB12" s="46" t="str">
        <f t="shared" si="7"/>
        <v/>
      </c>
      <c r="AC12" s="46" t="str">
        <f t="shared" si="8"/>
        <v/>
      </c>
      <c r="AD12" s="46" t="str">
        <f t="shared" si="9"/>
        <v/>
      </c>
      <c r="AE12" s="46" t="str">
        <f t="shared" si="10"/>
        <v/>
      </c>
      <c r="AF12" s="46" t="str">
        <f t="shared" si="11"/>
        <v/>
      </c>
      <c r="AG12" s="46" t="str">
        <f t="shared" si="12"/>
        <v/>
      </c>
      <c r="AH12" s="46" t="str">
        <f t="shared" si="13"/>
        <v/>
      </c>
      <c r="AI12" s="46" t="str">
        <f t="shared" si="14"/>
        <v/>
      </c>
      <c r="AJ12" s="46" t="str">
        <f t="shared" si="15"/>
        <v/>
      </c>
      <c r="AK12" s="46" t="str">
        <f t="shared" si="16"/>
        <v/>
      </c>
      <c r="AL12" s="46" t="str">
        <f t="shared" si="17"/>
        <v/>
      </c>
      <c r="AM12" s="46" t="str">
        <f t="shared" si="18"/>
        <v/>
      </c>
      <c r="AN12" s="46" t="str">
        <f t="shared" si="19"/>
        <v/>
      </c>
      <c r="AO12" s="46" t="str">
        <f t="shared" si="20"/>
        <v/>
      </c>
      <c r="AP12" s="46" t="str">
        <f t="shared" si="21"/>
        <v/>
      </c>
      <c r="AQ12" s="46" t="str">
        <f t="shared" si="22"/>
        <v/>
      </c>
      <c r="AR12" s="46" t="str">
        <f t="shared" si="23"/>
        <v/>
      </c>
      <c r="AS12" s="46" t="str">
        <f t="shared" si="24"/>
        <v/>
      </c>
      <c r="AT12" s="46" t="str">
        <f t="shared" si="25"/>
        <v/>
      </c>
    </row>
    <row r="13" spans="1:48" ht="15.75" customHeight="1" x14ac:dyDescent="0.25">
      <c r="A13" s="47"/>
      <c r="B13" s="177"/>
      <c r="C13" s="42"/>
      <c r="D13" s="43"/>
      <c r="E13" s="21"/>
      <c r="F13" s="177"/>
      <c r="G13" s="21"/>
      <c r="H13" s="21"/>
      <c r="I13" s="21"/>
      <c r="K13" s="79" t="str">
        <f t="shared" si="26"/>
        <v/>
      </c>
      <c r="L13" s="80" t="str">
        <f t="shared" si="27"/>
        <v/>
      </c>
      <c r="U13" s="45" t="e">
        <f t="shared" si="0"/>
        <v>#DIV/0!</v>
      </c>
      <c r="V13" s="46" t="str">
        <f t="shared" si="1"/>
        <v/>
      </c>
      <c r="W13" s="46" t="str">
        <f t="shared" si="2"/>
        <v/>
      </c>
      <c r="X13" s="46" t="str">
        <f t="shared" si="3"/>
        <v/>
      </c>
      <c r="Y13" s="46" t="str">
        <f t="shared" si="4"/>
        <v/>
      </c>
      <c r="Z13" s="46" t="str">
        <f t="shared" si="5"/>
        <v/>
      </c>
      <c r="AA13" s="46" t="str">
        <f t="shared" si="6"/>
        <v/>
      </c>
      <c r="AB13" s="46" t="str">
        <f t="shared" si="7"/>
        <v/>
      </c>
      <c r="AC13" s="46" t="str">
        <f t="shared" si="8"/>
        <v/>
      </c>
      <c r="AD13" s="46" t="str">
        <f t="shared" si="9"/>
        <v/>
      </c>
      <c r="AE13" s="46" t="str">
        <f t="shared" si="10"/>
        <v/>
      </c>
      <c r="AF13" s="46" t="str">
        <f t="shared" si="11"/>
        <v/>
      </c>
      <c r="AG13" s="46" t="str">
        <f t="shared" si="12"/>
        <v/>
      </c>
      <c r="AH13" s="46" t="str">
        <f t="shared" si="13"/>
        <v/>
      </c>
      <c r="AI13" s="46" t="str">
        <f t="shared" si="14"/>
        <v/>
      </c>
      <c r="AJ13" s="46" t="str">
        <f t="shared" si="15"/>
        <v/>
      </c>
      <c r="AK13" s="46" t="str">
        <f t="shared" si="16"/>
        <v/>
      </c>
      <c r="AL13" s="46" t="str">
        <f t="shared" si="17"/>
        <v/>
      </c>
      <c r="AM13" s="46" t="str">
        <f t="shared" si="18"/>
        <v/>
      </c>
      <c r="AN13" s="46" t="str">
        <f t="shared" si="19"/>
        <v/>
      </c>
      <c r="AO13" s="46" t="str">
        <f t="shared" si="20"/>
        <v/>
      </c>
      <c r="AP13" s="46" t="str">
        <f t="shared" si="21"/>
        <v/>
      </c>
      <c r="AQ13" s="46" t="str">
        <f t="shared" si="22"/>
        <v/>
      </c>
      <c r="AR13" s="46" t="str">
        <f t="shared" si="23"/>
        <v/>
      </c>
      <c r="AS13" s="46" t="str">
        <f t="shared" si="24"/>
        <v/>
      </c>
      <c r="AT13" s="46" t="str">
        <f t="shared" si="25"/>
        <v/>
      </c>
    </row>
    <row r="14" spans="1:48" ht="15.75" customHeight="1" x14ac:dyDescent="0.25">
      <c r="A14" s="47"/>
      <c r="B14" s="177"/>
      <c r="C14" s="42"/>
      <c r="D14" s="43"/>
      <c r="E14" s="21"/>
      <c r="F14" s="177"/>
      <c r="G14" s="21"/>
      <c r="H14" s="21"/>
      <c r="I14" s="21"/>
      <c r="K14" s="79" t="str">
        <f t="shared" si="26"/>
        <v/>
      </c>
      <c r="L14" s="80" t="str">
        <f t="shared" si="27"/>
        <v/>
      </c>
      <c r="O14" s="59"/>
      <c r="U14" s="45" t="e">
        <f t="shared" si="0"/>
        <v>#DIV/0!</v>
      </c>
      <c r="V14" s="46" t="str">
        <f t="shared" si="1"/>
        <v/>
      </c>
      <c r="W14" s="46" t="str">
        <f t="shared" si="2"/>
        <v/>
      </c>
      <c r="X14" s="46" t="str">
        <f t="shared" si="3"/>
        <v/>
      </c>
      <c r="Y14" s="46" t="str">
        <f t="shared" si="4"/>
        <v/>
      </c>
      <c r="Z14" s="46" t="str">
        <f t="shared" si="5"/>
        <v/>
      </c>
      <c r="AA14" s="46" t="str">
        <f t="shared" si="6"/>
        <v/>
      </c>
      <c r="AB14" s="46" t="str">
        <f t="shared" si="7"/>
        <v/>
      </c>
      <c r="AC14" s="46" t="str">
        <f t="shared" si="8"/>
        <v/>
      </c>
      <c r="AD14" s="46" t="str">
        <f t="shared" si="9"/>
        <v/>
      </c>
      <c r="AE14" s="46" t="str">
        <f t="shared" si="10"/>
        <v/>
      </c>
      <c r="AF14" s="46" t="str">
        <f t="shared" si="11"/>
        <v/>
      </c>
      <c r="AG14" s="46" t="str">
        <f t="shared" si="12"/>
        <v/>
      </c>
      <c r="AH14" s="46" t="str">
        <f t="shared" si="13"/>
        <v/>
      </c>
      <c r="AI14" s="46" t="str">
        <f t="shared" si="14"/>
        <v/>
      </c>
      <c r="AJ14" s="46" t="str">
        <f t="shared" si="15"/>
        <v/>
      </c>
      <c r="AK14" s="46" t="str">
        <f t="shared" si="16"/>
        <v/>
      </c>
      <c r="AL14" s="46" t="str">
        <f t="shared" si="17"/>
        <v/>
      </c>
      <c r="AM14" s="46" t="str">
        <f t="shared" si="18"/>
        <v/>
      </c>
      <c r="AN14" s="46" t="str">
        <f t="shared" si="19"/>
        <v/>
      </c>
      <c r="AO14" s="46" t="str">
        <f t="shared" si="20"/>
        <v/>
      </c>
      <c r="AP14" s="46" t="str">
        <f t="shared" si="21"/>
        <v/>
      </c>
      <c r="AQ14" s="46" t="str">
        <f t="shared" si="22"/>
        <v/>
      </c>
      <c r="AR14" s="46" t="str">
        <f t="shared" si="23"/>
        <v/>
      </c>
      <c r="AS14" s="46" t="str">
        <f t="shared" si="24"/>
        <v/>
      </c>
      <c r="AT14" s="46" t="str">
        <f t="shared" si="25"/>
        <v/>
      </c>
    </row>
    <row r="15" spans="1:48" ht="15.75" customHeight="1" x14ac:dyDescent="0.25">
      <c r="A15" s="47"/>
      <c r="B15" s="177"/>
      <c r="C15" s="42"/>
      <c r="D15" s="43"/>
      <c r="E15" s="21"/>
      <c r="F15" s="177"/>
      <c r="G15" s="21"/>
      <c r="H15" s="21"/>
      <c r="I15" s="21"/>
      <c r="K15" s="79" t="str">
        <f t="shared" si="26"/>
        <v/>
      </c>
      <c r="L15" s="80" t="str">
        <f t="shared" si="27"/>
        <v/>
      </c>
      <c r="S15" s="59"/>
      <c r="T15" s="59"/>
      <c r="U15" s="45" t="e">
        <f t="shared" si="0"/>
        <v>#DIV/0!</v>
      </c>
      <c r="V15" s="46" t="str">
        <f t="shared" si="1"/>
        <v/>
      </c>
      <c r="W15" s="46" t="str">
        <f t="shared" si="2"/>
        <v/>
      </c>
      <c r="X15" s="46" t="str">
        <f t="shared" si="3"/>
        <v/>
      </c>
      <c r="Y15" s="46" t="str">
        <f t="shared" si="4"/>
        <v/>
      </c>
      <c r="Z15" s="46" t="str">
        <f t="shared" si="5"/>
        <v/>
      </c>
      <c r="AA15" s="46" t="str">
        <f t="shared" si="6"/>
        <v/>
      </c>
      <c r="AB15" s="46" t="str">
        <f t="shared" si="7"/>
        <v/>
      </c>
      <c r="AC15" s="46" t="str">
        <f t="shared" si="8"/>
        <v/>
      </c>
      <c r="AD15" s="46" t="str">
        <f t="shared" si="9"/>
        <v/>
      </c>
      <c r="AE15" s="46" t="str">
        <f t="shared" si="10"/>
        <v/>
      </c>
      <c r="AF15" s="46" t="str">
        <f t="shared" si="11"/>
        <v/>
      </c>
      <c r="AG15" s="46" t="str">
        <f t="shared" si="12"/>
        <v/>
      </c>
      <c r="AH15" s="46" t="str">
        <f t="shared" si="13"/>
        <v/>
      </c>
      <c r="AI15" s="46" t="str">
        <f t="shared" si="14"/>
        <v/>
      </c>
      <c r="AJ15" s="46" t="str">
        <f t="shared" si="15"/>
        <v/>
      </c>
      <c r="AK15" s="46" t="str">
        <f t="shared" si="16"/>
        <v/>
      </c>
      <c r="AL15" s="46" t="str">
        <f t="shared" si="17"/>
        <v/>
      </c>
      <c r="AM15" s="46" t="str">
        <f t="shared" si="18"/>
        <v/>
      </c>
      <c r="AN15" s="46" t="str">
        <f t="shared" si="19"/>
        <v/>
      </c>
      <c r="AO15" s="46" t="str">
        <f t="shared" si="20"/>
        <v/>
      </c>
      <c r="AP15" s="46" t="str">
        <f t="shared" si="21"/>
        <v/>
      </c>
      <c r="AQ15" s="46" t="str">
        <f t="shared" si="22"/>
        <v/>
      </c>
      <c r="AR15" s="46" t="str">
        <f t="shared" si="23"/>
        <v/>
      </c>
      <c r="AS15" s="46" t="str">
        <f t="shared" si="24"/>
        <v/>
      </c>
      <c r="AT15" s="46" t="str">
        <f t="shared" si="25"/>
        <v/>
      </c>
    </row>
    <row r="16" spans="1:48" ht="16.5" thickBot="1" x14ac:dyDescent="0.3">
      <c r="A16" s="47"/>
      <c r="B16" s="177"/>
      <c r="C16" s="42"/>
      <c r="D16" s="43"/>
      <c r="E16" s="21"/>
      <c r="F16" s="177"/>
      <c r="G16" s="21"/>
      <c r="H16" s="21"/>
      <c r="I16" s="21"/>
      <c r="K16" s="79" t="str">
        <f t="shared" si="26"/>
        <v/>
      </c>
      <c r="L16" s="80" t="str">
        <f t="shared" si="27"/>
        <v/>
      </c>
      <c r="U16" s="45" t="e">
        <f t="shared" si="0"/>
        <v>#DIV/0!</v>
      </c>
      <c r="V16" s="46" t="str">
        <f t="shared" si="1"/>
        <v/>
      </c>
      <c r="W16" s="46" t="str">
        <f t="shared" si="2"/>
        <v/>
      </c>
      <c r="X16" s="46" t="str">
        <f t="shared" si="3"/>
        <v/>
      </c>
      <c r="Y16" s="46" t="str">
        <f t="shared" si="4"/>
        <v/>
      </c>
      <c r="Z16" s="46" t="str">
        <f t="shared" si="5"/>
        <v/>
      </c>
      <c r="AA16" s="46" t="str">
        <f t="shared" si="6"/>
        <v/>
      </c>
      <c r="AB16" s="46" t="str">
        <f t="shared" si="7"/>
        <v/>
      </c>
      <c r="AC16" s="46" t="str">
        <f t="shared" si="8"/>
        <v/>
      </c>
      <c r="AD16" s="46" t="str">
        <f t="shared" si="9"/>
        <v/>
      </c>
      <c r="AE16" s="46" t="str">
        <f t="shared" si="10"/>
        <v/>
      </c>
      <c r="AF16" s="46" t="str">
        <f t="shared" si="11"/>
        <v/>
      </c>
      <c r="AG16" s="46" t="str">
        <f t="shared" si="12"/>
        <v/>
      </c>
      <c r="AH16" s="46" t="str">
        <f t="shared" si="13"/>
        <v/>
      </c>
      <c r="AI16" s="46" t="str">
        <f t="shared" si="14"/>
        <v/>
      </c>
      <c r="AJ16" s="46" t="str">
        <f t="shared" si="15"/>
        <v/>
      </c>
      <c r="AK16" s="46" t="str">
        <f t="shared" si="16"/>
        <v/>
      </c>
      <c r="AL16" s="46" t="str">
        <f t="shared" si="17"/>
        <v/>
      </c>
      <c r="AM16" s="46" t="str">
        <f t="shared" si="18"/>
        <v/>
      </c>
      <c r="AN16" s="46" t="str">
        <f t="shared" si="19"/>
        <v/>
      </c>
      <c r="AO16" s="46" t="str">
        <f t="shared" si="20"/>
        <v/>
      </c>
      <c r="AP16" s="46" t="str">
        <f t="shared" si="21"/>
        <v/>
      </c>
      <c r="AQ16" s="46" t="str">
        <f t="shared" si="22"/>
        <v/>
      </c>
      <c r="AR16" s="46" t="str">
        <f t="shared" si="23"/>
        <v/>
      </c>
      <c r="AS16" s="46" t="str">
        <f t="shared" si="24"/>
        <v/>
      </c>
      <c r="AT16" s="46" t="str">
        <f t="shared" si="25"/>
        <v/>
      </c>
    </row>
    <row r="17" spans="1:46" ht="16.5" thickBot="1" x14ac:dyDescent="0.3">
      <c r="A17" s="218" t="s">
        <v>153</v>
      </c>
      <c r="B17" s="218"/>
      <c r="C17" s="218"/>
      <c r="D17" s="218"/>
      <c r="E17" s="218"/>
      <c r="F17" s="219"/>
      <c r="G17" s="98" t="str">
        <f>IF(SUM(G5:G16)=0,"$",SUM(G5:G16))</f>
        <v>$</v>
      </c>
      <c r="H17" s="98" t="str">
        <f>IF(SUM(H5:H16)=0,"$",SUM(H5:H16))</f>
        <v>$</v>
      </c>
      <c r="I17" s="98" t="str">
        <f>IF(SUM(I5:I16)=0,"$",SUM(I5:I16))</f>
        <v>$</v>
      </c>
      <c r="K17" s="81">
        <f>SUM(K5:K16)</f>
        <v>0</v>
      </c>
      <c r="L17" s="81">
        <f>SUM(L5:L16)</f>
        <v>0</v>
      </c>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row>
    <row r="18" spans="1:46" ht="17.100000000000001" customHeight="1" x14ac:dyDescent="0.25">
      <c r="A18" s="49"/>
      <c r="B18" s="40"/>
      <c r="C18" s="40"/>
      <c r="D18" s="40"/>
      <c r="E18" s="40"/>
      <c r="F18" s="40"/>
      <c r="G18" s="40"/>
      <c r="H18" s="40"/>
      <c r="I18" s="40"/>
    </row>
    <row r="19" spans="1:46" ht="31.5" x14ac:dyDescent="0.25">
      <c r="A19" s="169" t="s">
        <v>154</v>
      </c>
      <c r="B19" s="166" t="s">
        <v>107</v>
      </c>
      <c r="C19" s="166" t="s">
        <v>108</v>
      </c>
      <c r="D19" s="166" t="s">
        <v>155</v>
      </c>
      <c r="E19" s="167" t="s">
        <v>126</v>
      </c>
      <c r="F19" s="166" t="s">
        <v>127</v>
      </c>
      <c r="G19" s="167" t="s">
        <v>128</v>
      </c>
      <c r="H19" s="167" t="s">
        <v>129</v>
      </c>
      <c r="I19" s="168" t="s">
        <v>130</v>
      </c>
      <c r="K19" s="143" t="s">
        <v>131</v>
      </c>
      <c r="L19" s="144" t="s">
        <v>132</v>
      </c>
      <c r="N19" s="90" t="s">
        <v>133</v>
      </c>
      <c r="O19" s="90" t="s">
        <v>134</v>
      </c>
      <c r="P19" s="90" t="s">
        <v>135</v>
      </c>
      <c r="R19" s="55" t="s">
        <v>136</v>
      </c>
      <c r="S19" s="51" t="s">
        <v>137</v>
      </c>
      <c r="T19" s="64" t="s">
        <v>135</v>
      </c>
    </row>
    <row r="20" spans="1:46" x14ac:dyDescent="0.25">
      <c r="A20" s="173"/>
      <c r="B20" s="177"/>
      <c r="C20" s="42"/>
      <c r="D20" s="43"/>
      <c r="E20" s="21"/>
      <c r="F20" s="177"/>
      <c r="G20" s="21"/>
      <c r="H20" s="21"/>
      <c r="I20" s="21"/>
      <c r="K20" s="79" t="str">
        <f t="shared" ref="K20:K24" si="28">IF(ISBLANK(C20),"",ROUND(SUM(U20:AF20),0))</f>
        <v/>
      </c>
      <c r="L20" s="80" t="str">
        <f t="shared" ref="L20:L24" si="29">IF(ISBLANK(F20),"",E20*F20)</f>
        <v/>
      </c>
      <c r="N20" s="52">
        <v>50000</v>
      </c>
      <c r="O20" s="53">
        <v>0.05</v>
      </c>
      <c r="P20" s="63" t="s">
        <v>138</v>
      </c>
      <c r="R20" s="56" t="s">
        <v>138</v>
      </c>
      <c r="S20" s="62">
        <v>12</v>
      </c>
      <c r="T20" s="65" t="s">
        <v>139</v>
      </c>
      <c r="U20" s="45" t="e">
        <f>-PPMT((C20/F20),1,NPER(C20/(F20),-E20,I20),I20)</f>
        <v>#DIV/0!</v>
      </c>
      <c r="V20" s="46" t="str">
        <f>IF(F20&gt;1,-PPMT((C20/F20),2,NPER(C20/(F20),-E20,I20),I20),"")</f>
        <v/>
      </c>
      <c r="W20" s="46" t="str">
        <f>IF(F20&gt;2,-PPMT((C20/F20),3,NPER(C20/(F20),-E20,I20),I20),"")</f>
        <v/>
      </c>
      <c r="X20" s="46" t="str">
        <f>IF(F20&gt;3,-PPMT((C20/F20),4,NPER(C20/(F20),-E20,I20),I20),"")</f>
        <v/>
      </c>
      <c r="Y20" s="46" t="str">
        <f>IF(F20&gt;4,-PPMT((C20/F20),5,NPER(C20/(F20),-E20,I20),I20),"")</f>
        <v/>
      </c>
      <c r="Z20" s="46" t="str">
        <f>IF(F20&gt;5,-PPMT((C20/F20),6,NPER(C20/(F20),-E20,I20),I20),"")</f>
        <v/>
      </c>
      <c r="AA20" s="46" t="str">
        <f>IF(F20&gt;6,-PPMT((C20/F20),7,NPER(C20/(F20),-E20,I20),I20),"")</f>
        <v/>
      </c>
      <c r="AB20" s="46" t="str">
        <f>IF(F20&gt;7,-PPMT((C20/F20),8,NPER(C20/(F20),-E20,I20),I20),"")</f>
        <v/>
      </c>
      <c r="AC20" s="46" t="str">
        <f>IF(F20&gt;8,-PPMT((C20/F20),9,NPER(C20/(F20),-E20,I20),I20),"")</f>
        <v/>
      </c>
      <c r="AD20" s="46" t="str">
        <f>IF(F20&gt;9,-PPMT((C20/F20),10,NPER(C20/(F20),-E20,I20),I20),"")</f>
        <v/>
      </c>
      <c r="AE20" s="46" t="str">
        <f>IF(F20&gt;10,-PPMT((C20/F20),11,NPER(C20/(F20),-E20,I20),I20),"")</f>
        <v/>
      </c>
      <c r="AF20" s="46" t="str">
        <f>IF(F20&gt;11,-PPMT((C20/F20),12,NPER(C20/(F20),-E20,I20),I20),"")</f>
        <v/>
      </c>
      <c r="AG20" s="46" t="str">
        <f>IF(F20&gt;12,-PPMT((C20/F20),13,NPER(C20/(F20),-E20,I20),I20),"")</f>
        <v/>
      </c>
      <c r="AH20" s="46" t="str">
        <f>IF(F20&gt;13,-PPMT((C20/F20),14,NPER(C20/(F20),-E20,I20),I20),"")</f>
        <v/>
      </c>
      <c r="AI20" s="46" t="str">
        <f>IF(F20&gt;14,-PPMT((C20/F20),15,NPER(C20/(F20),-E20,I20),I20),"")</f>
        <v/>
      </c>
      <c r="AJ20" s="46" t="str">
        <f>IF(F20&gt;15,-PPMT((C20/F20),16,NPER(C20/(F20),-E20,I20),I20),"")</f>
        <v/>
      </c>
      <c r="AK20" s="46" t="str">
        <f>IF(F20&gt;16,-PPMT((C20/F20),17,NPER(C20/(F20),-E20,I20),I20),"")</f>
        <v/>
      </c>
      <c r="AL20" s="46" t="str">
        <f>IF(F20&gt;17,-PPMT((C20/F20),18,NPER(C20/(F20),-E20,I20),I20),"")</f>
        <v/>
      </c>
      <c r="AM20" s="46" t="str">
        <f>IF(F20&gt;18,-PPMT((C20/F20),19,NPER(C20/(F20),-E20,I20),I20),"")</f>
        <v/>
      </c>
      <c r="AN20" s="46" t="str">
        <f>IF(F20&gt;19,-PPMT((C20/F20),20,NPER(C20/(F20),-E20,I20),I20),"")</f>
        <v/>
      </c>
      <c r="AO20" s="46" t="str">
        <f>IF(F20&gt;20,-PPMT((C20/F20),21,NPER(C20/(F20),-E20,I20),I20),"")</f>
        <v/>
      </c>
      <c r="AP20" s="46" t="str">
        <f>IF(F20&gt;21,-PPMT((C20/F20),22,NPER(C20/(F20),-E20,I20),I20),"")</f>
        <v/>
      </c>
      <c r="AQ20" s="46" t="str">
        <f>IF(F20&gt;22,-PPMT((C20/F20),23,NPER(C20/(F20),-E20,I20),I20),"")</f>
        <v/>
      </c>
      <c r="AR20" s="46" t="str">
        <f>IF(F20&gt;23,-PPMT((C20/F20),24,NPER(C20/(F20),-E20,I20),I20),"")</f>
        <v/>
      </c>
      <c r="AS20" s="46" t="str">
        <f>IF(F20&gt;24,-PPMT((C20/F20),25,NPER(C20/(F20),-E20,I20),I20),"")</f>
        <v/>
      </c>
      <c r="AT20" s="46" t="str">
        <f>IF(F20&gt;25,-PPMT((C20/F20),26,NPER(C20/(F20),-E20,I20),I20),"")</f>
        <v/>
      </c>
    </row>
    <row r="21" spans="1:46" x14ac:dyDescent="0.25">
      <c r="A21" s="173"/>
      <c r="B21" s="177"/>
      <c r="C21" s="42"/>
      <c r="D21" s="43"/>
      <c r="E21" s="21"/>
      <c r="F21" s="177"/>
      <c r="G21" s="21"/>
      <c r="H21" s="21"/>
      <c r="I21" s="21"/>
      <c r="K21" s="79" t="str">
        <f t="shared" si="28"/>
        <v/>
      </c>
      <c r="L21" s="80" t="str">
        <f t="shared" si="29"/>
        <v/>
      </c>
      <c r="R21" s="56" t="s">
        <v>140</v>
      </c>
      <c r="S21" s="62">
        <v>24</v>
      </c>
      <c r="T21" s="66" t="s">
        <v>141</v>
      </c>
      <c r="U21" s="45" t="e">
        <f>-PPMT((C21/F21),1,NPER(C21/(F21),-E21,I21),I21)</f>
        <v>#DIV/0!</v>
      </c>
      <c r="V21" s="46" t="str">
        <f>IF(F21&gt;1,-PPMT((C21/F21),2,NPER(C21/(F21),-E21,I21),I21),"")</f>
        <v/>
      </c>
      <c r="W21" s="46" t="str">
        <f>IF(F21&gt;2,-PPMT((C21/F21),3,NPER(C21/(F21),-E21,I21),I21),"")</f>
        <v/>
      </c>
      <c r="X21" s="46" t="str">
        <f>IF(F21&gt;3,-PPMT((C21/F21),4,NPER(C21/(F21),-E21,I21),I21),"")</f>
        <v/>
      </c>
      <c r="Y21" s="46" t="str">
        <f>IF(F21&gt;4,-PPMT((C21/F21),5,NPER(C21/(F21),-E21,I21),I21),"")</f>
        <v/>
      </c>
      <c r="Z21" s="46" t="str">
        <f>IF(F21&gt;5,-PPMT((C21/F21),6,NPER(C21/(F21),-E21,I21),I21),"")</f>
        <v/>
      </c>
      <c r="AA21" s="46" t="str">
        <f>IF(F21&gt;6,-PPMT((C21/F21),7,NPER(C21/(F21),-E21,I21),I21),"")</f>
        <v/>
      </c>
      <c r="AB21" s="46" t="str">
        <f>IF(F21&gt;7,-PPMT((C21/F21),8,NPER(C21/(F21),-E21,I21),I21),"")</f>
        <v/>
      </c>
      <c r="AC21" s="46" t="str">
        <f>IF(F21&gt;8,-PPMT((C21/F21),9,NPER(C21/(F21),-E21,I21),I21),"")</f>
        <v/>
      </c>
      <c r="AD21" s="46" t="str">
        <f>IF(F21&gt;9,-PPMT((C21/F21),10,NPER(C21/(F21),-E21,I21),I21),"")</f>
        <v/>
      </c>
      <c r="AE21" s="46" t="str">
        <f>IF(F21&gt;10,-PPMT((C21/F21),11,NPER(C21/(F21),-E21,I21),I21),"")</f>
        <v/>
      </c>
      <c r="AF21" s="46" t="str">
        <f>IF(F21&gt;11,-PPMT((C21/F21),12,NPER(C21/(F21),-E21,I21),I21),"")</f>
        <v/>
      </c>
      <c r="AG21" s="46" t="str">
        <f>IF(F21&gt;12,-PPMT((C21/F21),13,NPER(C21/(F21),-E21,I21),I21),"")</f>
        <v/>
      </c>
      <c r="AH21" s="46" t="str">
        <f>IF(F21&gt;13,-PPMT((C21/F21),14,NPER(C21/(F21),-E21,I21),I21),"")</f>
        <v/>
      </c>
      <c r="AI21" s="46" t="str">
        <f>IF(F21&gt;14,-PPMT((C21/F21),15,NPER(C21/(F21),-E21,I21),I21),"")</f>
        <v/>
      </c>
      <c r="AJ21" s="46" t="str">
        <f>IF(F21&gt;15,-PPMT((C21/F21),16,NPER(C21/(F21),-E21,I21),I21),"")</f>
        <v/>
      </c>
      <c r="AK21" s="46" t="str">
        <f>IF(F21&gt;16,-PPMT((C21/F21),17,NPER(C21/(F21),-E21,I21),I21),"")</f>
        <v/>
      </c>
      <c r="AL21" s="46" t="str">
        <f>IF(F21&gt;17,-PPMT((C21/F21),18,NPER(C21/(F21),-E21,I21),I21),"")</f>
        <v/>
      </c>
      <c r="AM21" s="46" t="str">
        <f>IF(F21&gt;18,-PPMT((C21/F21),19,NPER(C21/(F21),-E21,I21),I21),"")</f>
        <v/>
      </c>
      <c r="AN21" s="46" t="str">
        <f>IF(F21&gt;19,-PPMT((C21/F21),20,NPER(C21/(F21),-E21,I21),I21),"")</f>
        <v/>
      </c>
      <c r="AO21" s="46" t="str">
        <f>IF(F21&gt;20,-PPMT((C21/F21),21,NPER(C21/(F21),-E21,I21),I21),"")</f>
        <v/>
      </c>
      <c r="AP21" s="46" t="str">
        <f>IF(F21&gt;21,-PPMT((C21/F21),22,NPER(C21/(F21),-E21,I21),I21),"")</f>
        <v/>
      </c>
      <c r="AQ21" s="46" t="str">
        <f>IF(F21&gt;22,-PPMT((C21/F21),23,NPER(C21/(F21),-E21,I21),I21),"")</f>
        <v/>
      </c>
      <c r="AR21" s="46" t="str">
        <f>IF(F21&gt;23,-PPMT((C21/F21),24,NPER(C21/(F21),-E21,I21),I21),"")</f>
        <v/>
      </c>
      <c r="AS21" s="46" t="str">
        <f>IF(F21&gt;24,-PPMT((C21/F21),25,NPER(C21/(F21),-E21,I21),I21),"")</f>
        <v/>
      </c>
      <c r="AT21" s="46" t="str">
        <f>IF(F21&gt;25,-PPMT((C21/F21),26,NPER(C21/(F21),-E21,I21),I21),"")</f>
        <v/>
      </c>
    </row>
    <row r="22" spans="1:46" x14ac:dyDescent="0.25">
      <c r="A22" s="173"/>
      <c r="B22" s="177"/>
      <c r="C22" s="42"/>
      <c r="D22" s="43"/>
      <c r="E22" s="21"/>
      <c r="F22" s="177"/>
      <c r="G22" s="21"/>
      <c r="H22" s="21"/>
      <c r="I22" s="21"/>
      <c r="K22" s="79" t="str">
        <f t="shared" si="28"/>
        <v/>
      </c>
      <c r="L22" s="80" t="str">
        <f t="shared" si="29"/>
        <v/>
      </c>
      <c r="N22" s="88" t="s">
        <v>142</v>
      </c>
      <c r="O22" s="88" t="s">
        <v>143</v>
      </c>
      <c r="P22" s="89" t="s">
        <v>135</v>
      </c>
      <c r="R22" s="56" t="s">
        <v>144</v>
      </c>
      <c r="S22" s="62">
        <v>1</v>
      </c>
      <c r="T22" s="66" t="s">
        <v>145</v>
      </c>
      <c r="U22" s="45" t="e">
        <f>-PPMT((C22/F22),1,NPER(C22/(F22),-E22,I22),I22)</f>
        <v>#DIV/0!</v>
      </c>
      <c r="V22" s="46" t="str">
        <f>IF(F22&gt;1,-PPMT((C22/F22),2,NPER(C22/(F22),-E22,I22),I22),"")</f>
        <v/>
      </c>
      <c r="W22" s="46" t="str">
        <f>IF(F22&gt;2,-PPMT((C22/F22),3,NPER(C22/(F22),-E22,I22),I22),"")</f>
        <v/>
      </c>
      <c r="X22" s="46" t="str">
        <f>IF(F22&gt;3,-PPMT((C22/F22),4,NPER(C22/(F22),-E22,I22),I22),"")</f>
        <v/>
      </c>
      <c r="Y22" s="46" t="str">
        <f>IF(F22&gt;4,-PPMT((C22/F22),5,NPER(C22/(F22),-E22,I22),I22),"")</f>
        <v/>
      </c>
      <c r="Z22" s="46" t="str">
        <f>IF(F22&gt;5,-PPMT((C22/F22),6,NPER(C22/(F22),-E22,I22),I22),"")</f>
        <v/>
      </c>
      <c r="AA22" s="46" t="str">
        <f>IF(F22&gt;6,-PPMT((C22/F22),7,NPER(C22/(F22),-E22,I22),I22),"")</f>
        <v/>
      </c>
      <c r="AB22" s="46" t="str">
        <f>IF(F22&gt;7,-PPMT((C22/F22),8,NPER(C22/(F22),-E22,I22),I22),"")</f>
        <v/>
      </c>
      <c r="AC22" s="46" t="str">
        <f>IF(F22&gt;8,-PPMT((C22/F22),9,NPER(C22/(F22),-E22,I22),I22),"")</f>
        <v/>
      </c>
      <c r="AD22" s="46" t="str">
        <f>IF(F22&gt;9,-PPMT((C22/F22),10,NPER(C22/(F22),-E22,I22),I22),"")</f>
        <v/>
      </c>
      <c r="AE22" s="46" t="str">
        <f>IF(F22&gt;10,-PPMT((C22/F22),11,NPER(C22/(F22),-E22,I22),I22),"")</f>
        <v/>
      </c>
      <c r="AF22" s="46" t="str">
        <f>IF(F22&gt;11,-PPMT((C22/F22),12,NPER(C22/(F22),-E22,I22),I22),"")</f>
        <v/>
      </c>
      <c r="AG22" s="46" t="str">
        <f>IF(F22&gt;12,-PPMT((C22/F22),13,NPER(C22/(F22),-E22,I22),I22),"")</f>
        <v/>
      </c>
      <c r="AH22" s="46" t="str">
        <f>IF(F22&gt;13,-PPMT((C22/F22),14,NPER(C22/(F22),-E22,I22),I22),"")</f>
        <v/>
      </c>
      <c r="AI22" s="46" t="str">
        <f>IF(F22&gt;14,-PPMT((C22/F22),15,NPER(C22/(F22),-E22,I22),I22),"")</f>
        <v/>
      </c>
      <c r="AJ22" s="46" t="str">
        <f>IF(F22&gt;15,-PPMT((C22/F22),16,NPER(C22/(F22),-E22,I22),I22),"")</f>
        <v/>
      </c>
      <c r="AK22" s="46" t="str">
        <f>IF(F22&gt;16,-PPMT((C22/F22),17,NPER(C22/(F22),-E22,I22),I22),"")</f>
        <v/>
      </c>
      <c r="AL22" s="46" t="str">
        <f>IF(F22&gt;17,-PPMT((C22/F22),18,NPER(C22/(F22),-E22,I22),I22),"")</f>
        <v/>
      </c>
      <c r="AM22" s="46" t="str">
        <f>IF(F22&gt;18,-PPMT((C22/F22),19,NPER(C22/(F22),-E22,I22),I22),"")</f>
        <v/>
      </c>
      <c r="AN22" s="46" t="str">
        <f>IF(F22&gt;19,-PPMT((C22/F22),20,NPER(C22/(F22),-E22,I22),I22),"")</f>
        <v/>
      </c>
      <c r="AO22" s="46" t="str">
        <f>IF(F22&gt;20,-PPMT((C22/F22),21,NPER(C22/(F22),-E22,I22),I22),"")</f>
        <v/>
      </c>
      <c r="AP22" s="46" t="str">
        <f>IF(F22&gt;21,-PPMT((C22/F22),22,NPER(C22/(F22),-E22,I22),I22),"")</f>
        <v/>
      </c>
      <c r="AQ22" s="46" t="str">
        <f>IF(F22&gt;22,-PPMT((C22/F22),23,NPER(C22/(F22),-E22,I22),I22),"")</f>
        <v/>
      </c>
      <c r="AR22" s="46" t="str">
        <f>IF(F22&gt;23,-PPMT((C22/F22),24,NPER(C22/(F22),-E22,I22),I22),"")</f>
        <v/>
      </c>
      <c r="AS22" s="46" t="str">
        <f>IF(F22&gt;24,-PPMT((C22/F22),25,NPER(C22/(F22),-E22,I22),I22),"")</f>
        <v/>
      </c>
      <c r="AT22" s="46" t="str">
        <f>IF(F22&gt;25,-PPMT((C22/F22),26,NPER(C22/(F22),-E22,I22),I22),"")</f>
        <v/>
      </c>
    </row>
    <row r="23" spans="1:46" x14ac:dyDescent="0.25">
      <c r="A23" s="173"/>
      <c r="B23" s="177"/>
      <c r="C23" s="42"/>
      <c r="D23" s="43"/>
      <c r="E23" s="21"/>
      <c r="F23" s="177"/>
      <c r="G23" s="21"/>
      <c r="H23" s="21"/>
      <c r="I23" s="21"/>
      <c r="K23" s="79" t="str">
        <f t="shared" si="28"/>
        <v/>
      </c>
      <c r="L23" s="80" t="str">
        <f t="shared" si="29"/>
        <v/>
      </c>
      <c r="N23" s="54">
        <v>50</v>
      </c>
      <c r="O23" s="84">
        <f>-PMT(O20/(VLOOKUP(P20,R20:S25,2,FALSE)),N23,N20)</f>
        <v>1109.8553426122744</v>
      </c>
      <c r="P23" s="85" t="str">
        <f>VLOOKUP(P20,R20:T25,3,FALSE)</f>
        <v>/Mo.</v>
      </c>
      <c r="Q23" s="91" t="str">
        <f>INT((N23/VLOOKUP(P20,R20:S25,2,FALSE)))&amp;" year(s) and "&amp;ROUND((((N23/(VLOOKUP(P20,R20:S25,2,FALSE)))-INT(N23/(VLOOKUP(P20,R20:S25,2,FALSE))))*12),0)&amp;" month(s)"</f>
        <v>4 year(s) and 2 month(s)</v>
      </c>
      <c r="R23" s="56" t="s">
        <v>146</v>
      </c>
      <c r="S23" s="62">
        <v>6</v>
      </c>
      <c r="T23" s="66" t="s">
        <v>147</v>
      </c>
      <c r="U23" s="45" t="e">
        <f>-PPMT((C23/F23),1,NPER(C23/(F23),-E23,I23),I23)</f>
        <v>#DIV/0!</v>
      </c>
      <c r="V23" s="46" t="str">
        <f>IF(F23&gt;1,-PPMT((C23/F23),2,NPER(C23/(F23),-E23,I23),I23),"")</f>
        <v/>
      </c>
      <c r="W23" s="46" t="str">
        <f>IF(F23&gt;2,-PPMT((C23/F23),3,NPER(C23/(F23),-E23,I23),I23),"")</f>
        <v/>
      </c>
      <c r="X23" s="46" t="str">
        <f>IF(F23&gt;3,-PPMT((C23/F23),4,NPER(C23/(F23),-E23,I23),I23),"")</f>
        <v/>
      </c>
      <c r="Y23" s="46" t="str">
        <f>IF(F23&gt;4,-PPMT((C23/F23),5,NPER(C23/(F23),-E23,I23),I23),"")</f>
        <v/>
      </c>
      <c r="Z23" s="46" t="str">
        <f>IF(F23&gt;5,-PPMT((C23/F23),6,NPER(C23/(F23),-E23,I23),I23),"")</f>
        <v/>
      </c>
      <c r="AA23" s="46" t="str">
        <f>IF(F23&gt;6,-PPMT((C23/F23),7,NPER(C23/(F23),-E23,I23),I23),"")</f>
        <v/>
      </c>
      <c r="AB23" s="46" t="str">
        <f>IF(F23&gt;7,-PPMT((C23/F23),8,NPER(C23/(F23),-E23,I23),I23),"")</f>
        <v/>
      </c>
      <c r="AC23" s="46" t="str">
        <f>IF(F23&gt;8,-PPMT((C23/F23),9,NPER(C23/(F23),-E23,I23),I23),"")</f>
        <v/>
      </c>
      <c r="AD23" s="46" t="str">
        <f>IF(F23&gt;9,-PPMT((C23/F23),10,NPER(C23/(F23),-E23,I23),I23),"")</f>
        <v/>
      </c>
      <c r="AE23" s="46" t="str">
        <f>IF(F23&gt;10,-PPMT((C23/F23),11,NPER(C23/(F23),-E23,I23),I23),"")</f>
        <v/>
      </c>
      <c r="AF23" s="46" t="str">
        <f>IF(F23&gt;11,-PPMT((C23/F23),12,NPER(C23/(F23),-E23,I23),I23),"")</f>
        <v/>
      </c>
      <c r="AG23" s="46" t="str">
        <f>IF(F23&gt;12,-PPMT((C23/F23),13,NPER(C23/(F23),-E23,I23),I23),"")</f>
        <v/>
      </c>
      <c r="AH23" s="46" t="str">
        <f>IF(F23&gt;13,-PPMT((C23/F23),14,NPER(C23/(F23),-E23,I23),I23),"")</f>
        <v/>
      </c>
      <c r="AI23" s="46" t="str">
        <f>IF(F23&gt;14,-PPMT((C23/F23),15,NPER(C23/(F23),-E23,I23),I23),"")</f>
        <v/>
      </c>
      <c r="AJ23" s="46" t="str">
        <f>IF(F23&gt;15,-PPMT((C23/F23),16,NPER(C23/(F23),-E23,I23),I23),"")</f>
        <v/>
      </c>
      <c r="AK23" s="46" t="str">
        <f>IF(F23&gt;16,-PPMT((C23/F23),17,NPER(C23/(F23),-E23,I23),I23),"")</f>
        <v/>
      </c>
      <c r="AL23" s="46" t="str">
        <f>IF(F23&gt;17,-PPMT((C23/F23),18,NPER(C23/(F23),-E23,I23),I23),"")</f>
        <v/>
      </c>
      <c r="AM23" s="46" t="str">
        <f>IF(F23&gt;18,-PPMT((C23/F23),19,NPER(C23/(F23),-E23,I23),I23),"")</f>
        <v/>
      </c>
      <c r="AN23" s="46" t="str">
        <f>IF(F23&gt;19,-PPMT((C23/F23),20,NPER(C23/(F23),-E23,I23),I23),"")</f>
        <v/>
      </c>
      <c r="AO23" s="46" t="str">
        <f>IF(F23&gt;20,-PPMT((C23/F23),21,NPER(C23/(F23),-E23,I23),I23),"")</f>
        <v/>
      </c>
      <c r="AP23" s="46" t="str">
        <f>IF(F23&gt;21,-PPMT((C23/F23),22,NPER(C23/(F23),-E23,I23),I23),"")</f>
        <v/>
      </c>
      <c r="AQ23" s="46" t="str">
        <f>IF(F23&gt;22,-PPMT((C23/F23),23,NPER(C23/(F23),-E23,I23),I23),"")</f>
        <v/>
      </c>
      <c r="AR23" s="46" t="str">
        <f>IF(F23&gt;23,-PPMT((C23/F23),24,NPER(C23/(F23),-E23,I23),I23),"")</f>
        <v/>
      </c>
      <c r="AS23" s="46" t="str">
        <f>IF(F23&gt;24,-PPMT((C23/F23),25,NPER(C23/(F23),-E23,I23),I23),"")</f>
        <v/>
      </c>
      <c r="AT23" s="46" t="str">
        <f>IF(F23&gt;25,-PPMT((C23/F23),26,NPER(C23/(F23),-E23,I23),I23),"")</f>
        <v/>
      </c>
    </row>
    <row r="24" spans="1:46" ht="16.5" thickBot="1" x14ac:dyDescent="0.3">
      <c r="A24" s="173"/>
      <c r="B24" s="177"/>
      <c r="C24" s="42"/>
      <c r="D24" s="43"/>
      <c r="E24" s="21"/>
      <c r="F24" s="177"/>
      <c r="G24" s="21"/>
      <c r="H24" s="21"/>
      <c r="I24" s="21"/>
      <c r="K24" s="79" t="str">
        <f t="shared" si="28"/>
        <v/>
      </c>
      <c r="L24" s="80" t="str">
        <f t="shared" si="29"/>
        <v/>
      </c>
      <c r="N24" s="286" t="s">
        <v>148</v>
      </c>
      <c r="O24" s="286"/>
      <c r="P24" s="286"/>
      <c r="R24" s="56" t="s">
        <v>149</v>
      </c>
      <c r="S24" s="62">
        <v>4</v>
      </c>
      <c r="T24" s="66" t="s">
        <v>150</v>
      </c>
      <c r="U24" s="45" t="e">
        <f>-PPMT((C24/F24),1,NPER(C24/(F24),-E24,I24),I24)</f>
        <v>#DIV/0!</v>
      </c>
      <c r="V24" s="46" t="str">
        <f>IF(F24&gt;1,-PPMT((C24/F24),2,NPER(C24/(F24),-E24,I24),I24),"")</f>
        <v/>
      </c>
      <c r="W24" s="46" t="str">
        <f>IF(F24&gt;2,-PPMT((C24/F24),3,NPER(C24/(F24),-E24,I24),I24),"")</f>
        <v/>
      </c>
      <c r="X24" s="46" t="str">
        <f>IF(F24&gt;3,-PPMT((C24/F24),4,NPER(C24/(F24),-E24,I24),I24),"")</f>
        <v/>
      </c>
      <c r="Y24" s="46" t="str">
        <f>IF(F24&gt;4,-PPMT((C24/F24),5,NPER(C24/(F24),-E24,I24),I24),"")</f>
        <v/>
      </c>
      <c r="Z24" s="46" t="str">
        <f>IF(F24&gt;5,-PPMT((C24/F24),6,NPER(C24/(F24),-E24,I24),I24),"")</f>
        <v/>
      </c>
      <c r="AA24" s="46" t="str">
        <f>IF(F24&gt;6,-PPMT((C24/F24),7,NPER(C24/(F24),-E24,I24),I24),"")</f>
        <v/>
      </c>
      <c r="AB24" s="46" t="str">
        <f>IF(F24&gt;7,-PPMT((C24/F24),8,NPER(C24/(F24),-E24,I24),I24),"")</f>
        <v/>
      </c>
      <c r="AC24" s="46" t="str">
        <f>IF(F24&gt;8,-PPMT((C24/F24),9,NPER(C24/(F24),-E24,I24),I24),"")</f>
        <v/>
      </c>
      <c r="AD24" s="46" t="str">
        <f>IF(F24&gt;9,-PPMT((C24/F24),10,NPER(C24/(F24),-E24,I24),I24),"")</f>
        <v/>
      </c>
      <c r="AE24" s="46" t="str">
        <f>IF(F24&gt;10,-PPMT((C24/F24),11,NPER(C24/(F24),-E24,I24),I24),"")</f>
        <v/>
      </c>
      <c r="AF24" s="46" t="str">
        <f>IF(F24&gt;11,-PPMT((C24/F24),12,NPER(C24/(F24),-E24,I24),I24),"")</f>
        <v/>
      </c>
      <c r="AG24" s="46" t="str">
        <f>IF(F24&gt;12,-PPMT((C24/F24),13,NPER(C24/(F24),-E24,I24),I24),"")</f>
        <v/>
      </c>
      <c r="AH24" s="46" t="str">
        <f>IF(F24&gt;13,-PPMT((C24/F24),14,NPER(C24/(F24),-E24,I24),I24),"")</f>
        <v/>
      </c>
      <c r="AI24" s="46" t="str">
        <f>IF(F24&gt;14,-PPMT((C24/F24),15,NPER(C24/(F24),-E24,I24),I24),"")</f>
        <v/>
      </c>
      <c r="AJ24" s="46" t="str">
        <f>IF(F24&gt;15,-PPMT((C24/F24),16,NPER(C24/(F24),-E24,I24),I24),"")</f>
        <v/>
      </c>
      <c r="AK24" s="46" t="str">
        <f>IF(F24&gt;16,-PPMT((C24/F24),17,NPER(C24/(F24),-E24,I24),I24),"")</f>
        <v/>
      </c>
      <c r="AL24" s="46" t="str">
        <f>IF(F24&gt;17,-PPMT((C24/F24),18,NPER(C24/(F24),-E24,I24),I24),"")</f>
        <v/>
      </c>
      <c r="AM24" s="46" t="str">
        <f>IF(F24&gt;18,-PPMT((C24/F24),19,NPER(C24/(F24),-E24,I24),I24),"")</f>
        <v/>
      </c>
      <c r="AN24" s="46" t="str">
        <f>IF(F24&gt;19,-PPMT((C24/F24),20,NPER(C24/(F24),-E24,I24),I24),"")</f>
        <v/>
      </c>
      <c r="AO24" s="46" t="str">
        <f>IF(F24&gt;20,-PPMT((C24/F24),21,NPER(C24/(F24),-E24,I24),I24),"")</f>
        <v/>
      </c>
      <c r="AP24" s="46" t="str">
        <f>IF(F24&gt;21,-PPMT((C24/F24),22,NPER(C24/(F24),-E24,I24),I24),"")</f>
        <v/>
      </c>
      <c r="AQ24" s="46" t="str">
        <f>IF(F24&gt;22,-PPMT((C24/F24),23,NPER(C24/(F24),-E24,I24),I24),"")</f>
        <v/>
      </c>
      <c r="AR24" s="46" t="str">
        <f>IF(F24&gt;23,-PPMT((C24/F24),24,NPER(C24/(F24),-E24,I24),I24),"")</f>
        <v/>
      </c>
      <c r="AS24" s="46" t="str">
        <f>IF(F24&gt;24,-PPMT((C24/F24),25,NPER(C24/(F24),-E24,I24),I24),"")</f>
        <v/>
      </c>
      <c r="AT24" s="46" t="str">
        <f>IF(F24&gt;25,-PPMT((C24/F24),26,NPER(C24/(F24),-E24,I24),I24),"")</f>
        <v/>
      </c>
    </row>
    <row r="25" spans="1:46" ht="16.5" customHeight="1" thickBot="1" x14ac:dyDescent="0.3">
      <c r="A25" s="218" t="s">
        <v>156</v>
      </c>
      <c r="B25" s="283"/>
      <c r="C25" s="283"/>
      <c r="D25" s="283"/>
      <c r="E25" s="283"/>
      <c r="F25" s="284"/>
      <c r="G25" s="98" t="str">
        <f>IF(SUM(G20:G24)=0,"$",SUM(G20:G24))</f>
        <v>$</v>
      </c>
      <c r="H25" s="98" t="str">
        <f>IF(SUM(H20:H24)=0,"$",SUM(H20:H24))</f>
        <v>$</v>
      </c>
      <c r="I25" s="98" t="str">
        <f>IF(SUM(I20:I24)=0,"$",SUM(I20:I24))</f>
        <v>$</v>
      </c>
      <c r="K25" s="81">
        <f>SUM(K20:K24)</f>
        <v>0</v>
      </c>
      <c r="L25" s="81">
        <f>SUM(L20:L24)</f>
        <v>0</v>
      </c>
      <c r="N25" s="88" t="s">
        <v>143</v>
      </c>
      <c r="O25" s="89" t="s">
        <v>135</v>
      </c>
      <c r="P25" s="88" t="s">
        <v>142</v>
      </c>
      <c r="Q25" s="61"/>
      <c r="R25" s="57" t="s">
        <v>151</v>
      </c>
      <c r="S25" s="62">
        <v>26</v>
      </c>
      <c r="T25" s="66" t="s">
        <v>152</v>
      </c>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row>
    <row r="26" spans="1:46" ht="17.100000000000001" customHeight="1" x14ac:dyDescent="0.25">
      <c r="A26" s="49"/>
      <c r="B26" s="40"/>
      <c r="C26" s="40"/>
      <c r="D26" s="40"/>
      <c r="E26" s="40"/>
      <c r="F26" s="40"/>
      <c r="G26" s="40"/>
      <c r="H26" s="40"/>
      <c r="I26" s="40"/>
      <c r="N26" s="67">
        <v>500</v>
      </c>
      <c r="O26" s="87" t="str">
        <f>VLOOKUP(P20,R20:T25,3,FALSE)</f>
        <v>/Mo.</v>
      </c>
      <c r="P26" s="86">
        <f>NPER(O20/VLOOKUP(P20,R20:S25,2,FALSE),-N26,N20)</f>
        <v>129.62847166352219</v>
      </c>
      <c r="Q26" s="92" t="str">
        <f>INT((P26/VLOOKUP(P20,R20:S25,2,FALSE)))&amp;" year(s) and "&amp;ROUND((((P26/(VLOOKUP(P20,R20:S25,2,FALSE)))-INT(P26/(VLOOKUP(P20,R20:S25,2,FALSE))))*12),0)&amp;" month(s)"</f>
        <v>10 year(s) and 10 month(s)</v>
      </c>
    </row>
    <row r="27" spans="1:46" ht="31.5" x14ac:dyDescent="0.25">
      <c r="A27" s="170" t="s">
        <v>157</v>
      </c>
      <c r="B27" s="166" t="s">
        <v>107</v>
      </c>
      <c r="C27" s="166" t="s">
        <v>108</v>
      </c>
      <c r="D27" s="166" t="s">
        <v>155</v>
      </c>
      <c r="E27" s="167" t="s">
        <v>126</v>
      </c>
      <c r="F27" s="166" t="s">
        <v>127</v>
      </c>
      <c r="G27" s="167" t="s">
        <v>128</v>
      </c>
      <c r="H27" s="167" t="s">
        <v>129</v>
      </c>
      <c r="I27" s="168" t="s">
        <v>130</v>
      </c>
      <c r="K27" s="143" t="s">
        <v>131</v>
      </c>
      <c r="L27" s="144" t="s">
        <v>132</v>
      </c>
    </row>
    <row r="28" spans="1:46" x14ac:dyDescent="0.25">
      <c r="A28" s="173"/>
      <c r="B28" s="177"/>
      <c r="C28" s="42"/>
      <c r="D28" s="43"/>
      <c r="E28" s="21"/>
      <c r="F28" s="177"/>
      <c r="G28" s="21"/>
      <c r="H28" s="21"/>
      <c r="I28" s="21"/>
      <c r="K28" s="79" t="str">
        <f t="shared" ref="K28:K32" si="30">IF(ISBLANK(C28),"",ROUND(SUM(U28:AF28),0))</f>
        <v/>
      </c>
      <c r="L28" s="80" t="str">
        <f t="shared" ref="L28:L32" si="31">IF(ISBLANK(F28),"",E28*F28)</f>
        <v/>
      </c>
      <c r="U28" s="45" t="e">
        <f>-PPMT((C28/F28),1,NPER(C28/(F28),-E28,I28),I28)</f>
        <v>#DIV/0!</v>
      </c>
      <c r="V28" s="46" t="str">
        <f>IF(F28&gt;1,-PPMT((C28/F28),2,NPER(C28/(F28),-E28,I28),I28),"")</f>
        <v/>
      </c>
      <c r="W28" s="46" t="str">
        <f>IF(F28&gt;2,-PPMT((C28/F28),3,NPER(C28/(F28),-E28,I28),I28),"")</f>
        <v/>
      </c>
      <c r="X28" s="46" t="str">
        <f>IF(F28&gt;3,-PPMT((C28/F28),4,NPER(C28/(F28),-E28,I28),I28),"")</f>
        <v/>
      </c>
      <c r="Y28" s="46" t="str">
        <f>IF(F28&gt;4,-PPMT((C28/F28),5,NPER(C28/(F28),-E28,I28),I28),"")</f>
        <v/>
      </c>
      <c r="Z28" s="46" t="str">
        <f>IF(F28&gt;5,-PPMT((C28/F28),6,NPER(C28/(F28),-E28,I28),I28),"")</f>
        <v/>
      </c>
      <c r="AA28" s="46" t="str">
        <f>IF(F28&gt;6,-PPMT((C28/F28),7,NPER(C28/(F28),-E28,I28),I28),"")</f>
        <v/>
      </c>
      <c r="AB28" s="46" t="str">
        <f>IF(F28&gt;7,-PPMT((C28/F28),8,NPER(C28/(F28),-E28,I28),I28),"")</f>
        <v/>
      </c>
      <c r="AC28" s="46" t="str">
        <f>IF(F28&gt;8,-PPMT((C28/F28),9,NPER(C28/(F28),-E28,I28),I28),"")</f>
        <v/>
      </c>
      <c r="AD28" s="46" t="str">
        <f>IF(F28&gt;9,-PPMT((C28/F28),10,NPER(C28/(F28),-E28,I28),I28),"")</f>
        <v/>
      </c>
      <c r="AE28" s="46" t="str">
        <f>IF(F28&gt;10,-PPMT((C28/F28),11,NPER(C28/(F28),-E28,I28),I28),"")</f>
        <v/>
      </c>
      <c r="AF28" s="46" t="str">
        <f>IF(F28&gt;11,-PPMT((C28/F28),12,NPER(C28/(F28),-E28,I28),I28),"")</f>
        <v/>
      </c>
      <c r="AG28" s="46" t="str">
        <f>IF(F28&gt;12,-PPMT((C28/F28),13,NPER(C28/(F28),-E28,I28),I28),"")</f>
        <v/>
      </c>
      <c r="AH28" s="46" t="str">
        <f>IF(F28&gt;13,-PPMT((C28/F28),14,NPER(C28/(F28),-E28,I28),I28),"")</f>
        <v/>
      </c>
      <c r="AI28" s="46" t="str">
        <f>IF(F28&gt;14,-PPMT((C28/F28),15,NPER(C28/(F28),-E28,I28),I28),"")</f>
        <v/>
      </c>
      <c r="AJ28" s="46" t="str">
        <f>IF(F28&gt;15,-PPMT((C28/F28),16,NPER(C28/(F28),-E28,I28),I28),"")</f>
        <v/>
      </c>
      <c r="AK28" s="46" t="str">
        <f>IF(F28&gt;16,-PPMT((C28/F28),17,NPER(C28/(F28),-E28,I28),I28),"")</f>
        <v/>
      </c>
      <c r="AL28" s="46" t="str">
        <f>IF(F28&gt;17,-PPMT((C28/F28),18,NPER(C28/(F28),-E28,I28),I28),"")</f>
        <v/>
      </c>
      <c r="AM28" s="46" t="str">
        <f>IF(F28&gt;18,-PPMT((C28/F28),19,NPER(C28/(F28),-E28,I28),I28),"")</f>
        <v/>
      </c>
      <c r="AN28" s="46" t="str">
        <f>IF(F28&gt;19,-PPMT((C28/F28),20,NPER(C28/(F28),-E28,I28),I28),"")</f>
        <v/>
      </c>
      <c r="AO28" s="46" t="str">
        <f>IF(F28&gt;20,-PPMT((C28/F28),21,NPER(C28/(F28),-E28,I28),I28),"")</f>
        <v/>
      </c>
      <c r="AP28" s="46" t="str">
        <f>IF(F28&gt;21,-PPMT((C28/F28),22,NPER(C28/(F28),-E28,I28),I28),"")</f>
        <v/>
      </c>
      <c r="AQ28" s="46" t="str">
        <f>IF(F28&gt;22,-PPMT((C28/F28),23,NPER(C28/(F28),-E28,I28),I28),"")</f>
        <v/>
      </c>
      <c r="AR28" s="46" t="str">
        <f>IF(F28&gt;23,-PPMT((C28/F28),24,NPER(C28/(F28),-E28,I28),I28),"")</f>
        <v/>
      </c>
      <c r="AS28" s="46" t="str">
        <f>IF(F28&gt;24,-PPMT((C28/F28),25,NPER(C28/(F28),-E28,I28),I28),"")</f>
        <v/>
      </c>
      <c r="AT28" s="46" t="str">
        <f>IF(F28&gt;25,-PPMT((C28/F28),26,NPER(C28/(F28),-E28,I28),I28),"")</f>
        <v/>
      </c>
    </row>
    <row r="29" spans="1:46" x14ac:dyDescent="0.25">
      <c r="A29" s="173"/>
      <c r="B29" s="177"/>
      <c r="C29" s="42"/>
      <c r="D29" s="43"/>
      <c r="E29" s="21"/>
      <c r="F29" s="177"/>
      <c r="G29" s="21"/>
      <c r="H29" s="21"/>
      <c r="I29" s="21"/>
      <c r="K29" s="79" t="str">
        <f t="shared" si="30"/>
        <v/>
      </c>
      <c r="L29" s="80" t="str">
        <f t="shared" si="31"/>
        <v/>
      </c>
      <c r="U29" s="45" t="e">
        <f>-PPMT((C29/F29),1,NPER(C29/(F29),-E29,I29),I29)</f>
        <v>#DIV/0!</v>
      </c>
      <c r="V29" s="46" t="str">
        <f>IF(F29&gt;1,-PPMT((C29/F29),2,NPER(C29/(F29),-E29,I29),I29),"")</f>
        <v/>
      </c>
      <c r="W29" s="46" t="str">
        <f>IF(F29&gt;2,-PPMT((C29/F29),3,NPER(C29/(F29),-E29,I29),I29),"")</f>
        <v/>
      </c>
      <c r="X29" s="46" t="str">
        <f>IF(F29&gt;3,-PPMT((C29/F29),4,NPER(C29/(F29),-E29,I29),I29),"")</f>
        <v/>
      </c>
      <c r="Y29" s="46" t="str">
        <f>IF(F29&gt;4,-PPMT((C29/F29),5,NPER(C29/(F29),-E29,I29),I29),"")</f>
        <v/>
      </c>
      <c r="Z29" s="46" t="str">
        <f>IF(F29&gt;5,-PPMT((C29/F29),6,NPER(C29/(F29),-E29,I29),I29),"")</f>
        <v/>
      </c>
      <c r="AA29" s="46" t="str">
        <f>IF(F29&gt;6,-PPMT((C29/F29),7,NPER(C29/(F29),-E29,I29),I29),"")</f>
        <v/>
      </c>
      <c r="AB29" s="46" t="str">
        <f>IF(F29&gt;7,-PPMT((C29/F29),8,NPER(C29/(F29),-E29,I29),I29),"")</f>
        <v/>
      </c>
      <c r="AC29" s="46" t="str">
        <f>IF(F29&gt;8,-PPMT((C29/F29),9,NPER(C29/(F29),-E29,I29),I29),"")</f>
        <v/>
      </c>
      <c r="AD29" s="46" t="str">
        <f>IF(F29&gt;9,-PPMT((C29/F29),10,NPER(C29/(F29),-E29,I29),I29),"")</f>
        <v/>
      </c>
      <c r="AE29" s="46" t="str">
        <f>IF(F29&gt;10,-PPMT((C29/F29),11,NPER(C29/(F29),-E29,I29),I29),"")</f>
        <v/>
      </c>
      <c r="AF29" s="46" t="str">
        <f>IF(F29&gt;11,-PPMT((C29/F29),12,NPER(C29/(F29),-E29,I29),I29),"")</f>
        <v/>
      </c>
      <c r="AG29" s="46" t="str">
        <f>IF(F29&gt;12,-PPMT((C29/F29),13,NPER(C29/(F29),-E29,I29),I29),"")</f>
        <v/>
      </c>
      <c r="AH29" s="46" t="str">
        <f>IF(F29&gt;13,-PPMT((C29/F29),14,NPER(C29/(F29),-E29,I29),I29),"")</f>
        <v/>
      </c>
      <c r="AI29" s="46" t="str">
        <f>IF(F29&gt;14,-PPMT((C29/F29),15,NPER(C29/(F29),-E29,I29),I29),"")</f>
        <v/>
      </c>
      <c r="AJ29" s="46" t="str">
        <f>IF(F29&gt;15,-PPMT((C29/F29),16,NPER(C29/(F29),-E29,I29),I29),"")</f>
        <v/>
      </c>
      <c r="AK29" s="46" t="str">
        <f>IF(F29&gt;16,-PPMT((C29/F29),17,NPER(C29/(F29),-E29,I29),I29),"")</f>
        <v/>
      </c>
      <c r="AL29" s="46" t="str">
        <f>IF(F29&gt;17,-PPMT((C29/F29),18,NPER(C29/(F29),-E29,I29),I29),"")</f>
        <v/>
      </c>
      <c r="AM29" s="46" t="str">
        <f>IF(F29&gt;18,-PPMT((C29/F29),19,NPER(C29/(F29),-E29,I29),I29),"")</f>
        <v/>
      </c>
      <c r="AN29" s="46" t="str">
        <f>IF(F29&gt;19,-PPMT((C29/F29),20,NPER(C29/(F29),-E29,I29),I29),"")</f>
        <v/>
      </c>
      <c r="AO29" s="46" t="str">
        <f>IF(F29&gt;20,-PPMT((C29/F29),21,NPER(C29/(F29),-E29,I29),I29),"")</f>
        <v/>
      </c>
      <c r="AP29" s="46" t="str">
        <f>IF(F29&gt;21,-PPMT((C29/F29),22,NPER(C29/(F29),-E29,I29),I29),"")</f>
        <v/>
      </c>
      <c r="AQ29" s="46" t="str">
        <f>IF(F29&gt;22,-PPMT((C29/F29),23,NPER(C29/(F29),-E29,I29),I29),"")</f>
        <v/>
      </c>
      <c r="AR29" s="46" t="str">
        <f>IF(F29&gt;23,-PPMT((C29/F29),24,NPER(C29/(F29),-E29,I29),I29),"")</f>
        <v/>
      </c>
      <c r="AS29" s="46" t="str">
        <f>IF(F29&gt;24,-PPMT((C29/F29),25,NPER(C29/(F29),-E29,I29),I29),"")</f>
        <v/>
      </c>
      <c r="AT29" s="46" t="str">
        <f>IF(F29&gt;25,-PPMT((C29/F29),26,NPER(C29/(F29),-E29,I29),I29),"")</f>
        <v/>
      </c>
    </row>
    <row r="30" spans="1:46" x14ac:dyDescent="0.25">
      <c r="A30" s="173"/>
      <c r="B30" s="177"/>
      <c r="C30" s="42"/>
      <c r="D30" s="43"/>
      <c r="E30" s="21"/>
      <c r="F30" s="177"/>
      <c r="G30" s="21"/>
      <c r="H30" s="21"/>
      <c r="I30" s="21"/>
      <c r="K30" s="79" t="str">
        <f t="shared" si="30"/>
        <v/>
      </c>
      <c r="L30" s="80" t="str">
        <f t="shared" si="31"/>
        <v/>
      </c>
      <c r="U30" s="45" t="e">
        <f>-PPMT((C30/F30),1,NPER(C30/(F30),-E30,I30),I30)</f>
        <v>#DIV/0!</v>
      </c>
      <c r="V30" s="46" t="str">
        <f>IF(F30&gt;1,-PPMT((C30/F30),2,NPER(C30/(F30),-E30,I30),I30),"")</f>
        <v/>
      </c>
      <c r="W30" s="46" t="str">
        <f>IF(F30&gt;2,-PPMT((C30/F30),3,NPER(C30/(F30),-E30,I30),I30),"")</f>
        <v/>
      </c>
      <c r="X30" s="46" t="str">
        <f>IF(F30&gt;3,-PPMT((C30/F30),4,NPER(C30/(F30),-E30,I30),I30),"")</f>
        <v/>
      </c>
      <c r="Y30" s="46" t="str">
        <f>IF(F30&gt;4,-PPMT((C30/F30),5,NPER(C30/(F30),-E30,I30),I30),"")</f>
        <v/>
      </c>
      <c r="Z30" s="46" t="str">
        <f>IF(F30&gt;5,-PPMT((C30/F30),6,NPER(C30/(F30),-E30,I30),I30),"")</f>
        <v/>
      </c>
      <c r="AA30" s="46" t="str">
        <f>IF(F30&gt;6,-PPMT((C30/F30),7,NPER(C30/(F30),-E30,I30),I30),"")</f>
        <v/>
      </c>
      <c r="AB30" s="46" t="str">
        <f>IF(F30&gt;7,-PPMT((C30/F30),8,NPER(C30/(F30),-E30,I30),I30),"")</f>
        <v/>
      </c>
      <c r="AC30" s="46" t="str">
        <f>IF(F30&gt;8,-PPMT((C30/F30),9,NPER(C30/(F30),-E30,I30),I30),"")</f>
        <v/>
      </c>
      <c r="AD30" s="46" t="str">
        <f>IF(F30&gt;9,-PPMT((C30/F30),10,NPER(C30/(F30),-E30,I30),I30),"")</f>
        <v/>
      </c>
      <c r="AE30" s="46" t="str">
        <f>IF(F30&gt;10,-PPMT((C30/F30),11,NPER(C30/(F30),-E30,I30),I30),"")</f>
        <v/>
      </c>
      <c r="AF30" s="46" t="str">
        <f>IF(F30&gt;11,-PPMT((C30/F30),12,NPER(C30/(F30),-E30,I30),I30),"")</f>
        <v/>
      </c>
      <c r="AG30" s="46" t="str">
        <f>IF(F30&gt;12,-PPMT((C30/F30),13,NPER(C30/(F30),-E30,I30),I30),"")</f>
        <v/>
      </c>
      <c r="AH30" s="46" t="str">
        <f>IF(F30&gt;13,-PPMT((C30/F30),14,NPER(C30/(F30),-E30,I30),I30),"")</f>
        <v/>
      </c>
      <c r="AI30" s="46" t="str">
        <f>IF(F30&gt;14,-PPMT((C30/F30),15,NPER(C30/(F30),-E30,I30),I30),"")</f>
        <v/>
      </c>
      <c r="AJ30" s="46" t="str">
        <f>IF(F30&gt;15,-PPMT((C30/F30),16,NPER(C30/(F30),-E30,I30),I30),"")</f>
        <v/>
      </c>
      <c r="AK30" s="46" t="str">
        <f>IF(F30&gt;16,-PPMT((C30/F30),17,NPER(C30/(F30),-E30,I30),I30),"")</f>
        <v/>
      </c>
      <c r="AL30" s="46" t="str">
        <f>IF(F30&gt;17,-PPMT((C30/F30),18,NPER(C30/(F30),-E30,I30),I30),"")</f>
        <v/>
      </c>
      <c r="AM30" s="46" t="str">
        <f>IF(F30&gt;18,-PPMT((C30/F30),19,NPER(C30/(F30),-E30,I30),I30),"")</f>
        <v/>
      </c>
      <c r="AN30" s="46" t="str">
        <f>IF(F30&gt;19,-PPMT((C30/F30),20,NPER(C30/(F30),-E30,I30),I30),"")</f>
        <v/>
      </c>
      <c r="AO30" s="46" t="str">
        <f>IF(F30&gt;20,-PPMT((C30/F30),21,NPER(C30/(F30),-E30,I30),I30),"")</f>
        <v/>
      </c>
      <c r="AP30" s="46" t="str">
        <f>IF(F30&gt;21,-PPMT((C30/F30),22,NPER(C30/(F30),-E30,I30),I30),"")</f>
        <v/>
      </c>
      <c r="AQ30" s="46" t="str">
        <f>IF(F30&gt;22,-PPMT((C30/F30),23,NPER(C30/(F30),-E30,I30),I30),"")</f>
        <v/>
      </c>
      <c r="AR30" s="46" t="str">
        <f>IF(F30&gt;23,-PPMT((C30/F30),24,NPER(C30/(F30),-E30,I30),I30),"")</f>
        <v/>
      </c>
      <c r="AS30" s="46" t="str">
        <f>IF(F30&gt;24,-PPMT((C30/F30),25,NPER(C30/(F30),-E30,I30),I30),"")</f>
        <v/>
      </c>
      <c r="AT30" s="46" t="str">
        <f>IF(F30&gt;25,-PPMT((C30/F30),26,NPER(C30/(F30),-E30,I30),I30),"")</f>
        <v/>
      </c>
    </row>
    <row r="31" spans="1:46" x14ac:dyDescent="0.25">
      <c r="A31" s="173"/>
      <c r="B31" s="177"/>
      <c r="C31" s="42"/>
      <c r="D31" s="43"/>
      <c r="E31" s="21"/>
      <c r="F31" s="177"/>
      <c r="G31" s="21"/>
      <c r="H31" s="21"/>
      <c r="I31" s="21"/>
      <c r="K31" s="79" t="str">
        <f t="shared" si="30"/>
        <v/>
      </c>
      <c r="L31" s="80" t="str">
        <f t="shared" si="31"/>
        <v/>
      </c>
      <c r="U31" s="45" t="e">
        <f>-PPMT((C31/F31),1,NPER(C31/(F31),-E31,I31),I31)</f>
        <v>#DIV/0!</v>
      </c>
      <c r="V31" s="46" t="str">
        <f>IF(F31&gt;1,-PPMT((C31/F31),2,NPER(C31/(F31),-E31,I31),I31),"")</f>
        <v/>
      </c>
      <c r="W31" s="46" t="str">
        <f>IF(F31&gt;2,-PPMT((C31/F31),3,NPER(C31/(F31),-E31,I31),I31),"")</f>
        <v/>
      </c>
      <c r="X31" s="46" t="str">
        <f>IF(F31&gt;3,-PPMT((C31/F31),4,NPER(C31/(F31),-E31,I31),I31),"")</f>
        <v/>
      </c>
      <c r="Y31" s="46" t="str">
        <f>IF(F31&gt;4,-PPMT((C31/F31),5,NPER(C31/(F31),-E31,I31),I31),"")</f>
        <v/>
      </c>
      <c r="Z31" s="46" t="str">
        <f>IF(F31&gt;5,-PPMT((C31/F31),6,NPER(C31/(F31),-E31,I31),I31),"")</f>
        <v/>
      </c>
      <c r="AA31" s="46" t="str">
        <f>IF(F31&gt;6,-PPMT((C31/F31),7,NPER(C31/(F31),-E31,I31),I31),"")</f>
        <v/>
      </c>
      <c r="AB31" s="46" t="str">
        <f>IF(F31&gt;7,-PPMT((C31/F31),8,NPER(C31/(F31),-E31,I31),I31),"")</f>
        <v/>
      </c>
      <c r="AC31" s="46" t="str">
        <f>IF(F31&gt;8,-PPMT((C31/F31),9,NPER(C31/(F31),-E31,I31),I31),"")</f>
        <v/>
      </c>
      <c r="AD31" s="46" t="str">
        <f>IF(F31&gt;9,-PPMT((C31/F31),10,NPER(C31/(F31),-E31,I31),I31),"")</f>
        <v/>
      </c>
      <c r="AE31" s="46" t="str">
        <f>IF(F31&gt;10,-PPMT((C31/F31),11,NPER(C31/(F31),-E31,I31),I31),"")</f>
        <v/>
      </c>
      <c r="AF31" s="46" t="str">
        <f>IF(F31&gt;11,-PPMT((C31/F31),12,NPER(C31/(F31),-E31,I31),I31),"")</f>
        <v/>
      </c>
      <c r="AG31" s="46" t="str">
        <f>IF(F31&gt;12,-PPMT((C31/F31),13,NPER(C31/(F31),-E31,I31),I31),"")</f>
        <v/>
      </c>
      <c r="AH31" s="46" t="str">
        <f>IF(F31&gt;13,-PPMT((C31/F31),14,NPER(C31/(F31),-E31,I31),I31),"")</f>
        <v/>
      </c>
      <c r="AI31" s="46" t="str">
        <f>IF(F31&gt;14,-PPMT((C31/F31),15,NPER(C31/(F31),-E31,I31),I31),"")</f>
        <v/>
      </c>
      <c r="AJ31" s="46" t="str">
        <f>IF(F31&gt;15,-PPMT((C31/F31),16,NPER(C31/(F31),-E31,I31),I31),"")</f>
        <v/>
      </c>
      <c r="AK31" s="46" t="str">
        <f>IF(F31&gt;16,-PPMT((C31/F31),17,NPER(C31/(F31),-E31,I31),I31),"")</f>
        <v/>
      </c>
      <c r="AL31" s="46" t="str">
        <f>IF(F31&gt;17,-PPMT((C31/F31),18,NPER(C31/(F31),-E31,I31),I31),"")</f>
        <v/>
      </c>
      <c r="AM31" s="46" t="str">
        <f>IF(F31&gt;18,-PPMT((C31/F31),19,NPER(C31/(F31),-E31,I31),I31),"")</f>
        <v/>
      </c>
      <c r="AN31" s="46" t="str">
        <f>IF(F31&gt;19,-PPMT((C31/F31),20,NPER(C31/(F31),-E31,I31),I31),"")</f>
        <v/>
      </c>
      <c r="AO31" s="46" t="str">
        <f>IF(F31&gt;20,-PPMT((C31/F31),21,NPER(C31/(F31),-E31,I31),I31),"")</f>
        <v/>
      </c>
      <c r="AP31" s="46" t="str">
        <f>IF(F31&gt;21,-PPMT((C31/F31),22,NPER(C31/(F31),-E31,I31),I31),"")</f>
        <v/>
      </c>
      <c r="AQ31" s="46" t="str">
        <f>IF(F31&gt;22,-PPMT((C31/F31),23,NPER(C31/(F31),-E31,I31),I31),"")</f>
        <v/>
      </c>
      <c r="AR31" s="46" t="str">
        <f>IF(F31&gt;23,-PPMT((C31/F31),24,NPER(C31/(F31),-E31,I31),I31),"")</f>
        <v/>
      </c>
      <c r="AS31" s="46" t="str">
        <f>IF(F31&gt;24,-PPMT((C31/F31),25,NPER(C31/(F31),-E31,I31),I31),"")</f>
        <v/>
      </c>
      <c r="AT31" s="46" t="str">
        <f>IF(F31&gt;25,-PPMT((C31/F31),26,NPER(C31/(F31),-E31,I31),I31),"")</f>
        <v/>
      </c>
    </row>
    <row r="32" spans="1:46" ht="16.5" thickBot="1" x14ac:dyDescent="0.3">
      <c r="A32" s="173"/>
      <c r="B32" s="177"/>
      <c r="C32" s="42"/>
      <c r="D32" s="43"/>
      <c r="E32" s="21"/>
      <c r="F32" s="177"/>
      <c r="G32" s="21"/>
      <c r="H32" s="21"/>
      <c r="I32" s="21"/>
      <c r="K32" s="79" t="str">
        <f t="shared" si="30"/>
        <v/>
      </c>
      <c r="L32" s="80" t="str">
        <f t="shared" si="31"/>
        <v/>
      </c>
      <c r="U32" s="45" t="e">
        <f>-PPMT((C32/F32),1,NPER(C32/(F32),-E32,I32),I32)</f>
        <v>#DIV/0!</v>
      </c>
      <c r="V32" s="46" t="str">
        <f>IF(F32&gt;1,-PPMT((C32/F32),2,NPER(C32/(F32),-E32,I32),I32),"")</f>
        <v/>
      </c>
      <c r="W32" s="46" t="str">
        <f>IF(F32&gt;2,-PPMT((C32/F32),3,NPER(C32/(F32),-E32,I32),I32),"")</f>
        <v/>
      </c>
      <c r="X32" s="46" t="str">
        <f>IF(F32&gt;3,-PPMT((C32/F32),4,NPER(C32/(F32),-E32,I32),I32),"")</f>
        <v/>
      </c>
      <c r="Y32" s="46" t="str">
        <f>IF(F32&gt;4,-PPMT((C32/F32),5,NPER(C32/(F32),-E32,I32),I32),"")</f>
        <v/>
      </c>
      <c r="Z32" s="46" t="str">
        <f>IF(F32&gt;5,-PPMT((C32/F32),6,NPER(C32/(F32),-E32,I32),I32),"")</f>
        <v/>
      </c>
      <c r="AA32" s="46" t="str">
        <f>IF(F32&gt;6,-PPMT((C32/F32),7,NPER(C32/(F32),-E32,I32),I32),"")</f>
        <v/>
      </c>
      <c r="AB32" s="46" t="str">
        <f>IF(F32&gt;7,-PPMT((C32/F32),8,NPER(C32/(F32),-E32,I32),I32),"")</f>
        <v/>
      </c>
      <c r="AC32" s="46" t="str">
        <f>IF(F32&gt;8,-PPMT((C32/F32),9,NPER(C32/(F32),-E32,I32),I32),"")</f>
        <v/>
      </c>
      <c r="AD32" s="46" t="str">
        <f>IF(F32&gt;9,-PPMT((C32/F32),10,NPER(C32/(F32),-E32,I32),I32),"")</f>
        <v/>
      </c>
      <c r="AE32" s="46" t="str">
        <f>IF(F32&gt;10,-PPMT((C32/F32),11,NPER(C32/(F32),-E32,I32),I32),"")</f>
        <v/>
      </c>
      <c r="AF32" s="46" t="str">
        <f>IF(F32&gt;11,-PPMT((C32/F32),12,NPER(C32/(F32),-E32,I32),I32),"")</f>
        <v/>
      </c>
      <c r="AG32" s="46" t="str">
        <f>IF(F32&gt;12,-PPMT((C32/F32),13,NPER(C32/(F32),-E32,I32),I32),"")</f>
        <v/>
      </c>
      <c r="AH32" s="46" t="str">
        <f>IF(F32&gt;13,-PPMT((C32/F32),14,NPER(C32/(F32),-E32,I32),I32),"")</f>
        <v/>
      </c>
      <c r="AI32" s="46" t="str">
        <f>IF(F32&gt;14,-PPMT((C32/F32),15,NPER(C32/(F32),-E32,I32),I32),"")</f>
        <v/>
      </c>
      <c r="AJ32" s="46" t="str">
        <f>IF(F32&gt;15,-PPMT((C32/F32),16,NPER(C32/(F32),-E32,I32),I32),"")</f>
        <v/>
      </c>
      <c r="AK32" s="46" t="str">
        <f>IF(F32&gt;16,-PPMT((C32/F32),17,NPER(C32/(F32),-E32,I32),I32),"")</f>
        <v/>
      </c>
      <c r="AL32" s="46" t="str">
        <f>IF(F32&gt;17,-PPMT((C32/F32),18,NPER(C32/(F32),-E32,I32),I32),"")</f>
        <v/>
      </c>
      <c r="AM32" s="46" t="str">
        <f>IF(F32&gt;18,-PPMT((C32/F32),19,NPER(C32/(F32),-E32,I32),I32),"")</f>
        <v/>
      </c>
      <c r="AN32" s="46" t="str">
        <f>IF(F32&gt;19,-PPMT((C32/F32),20,NPER(C32/(F32),-E32,I32),I32),"")</f>
        <v/>
      </c>
      <c r="AO32" s="46" t="str">
        <f>IF(F32&gt;20,-PPMT((C32/F32),21,NPER(C32/(F32),-E32,I32),I32),"")</f>
        <v/>
      </c>
      <c r="AP32" s="46" t="str">
        <f>IF(F32&gt;21,-PPMT((C32/F32),22,NPER(C32/(F32),-E32,I32),I32),"")</f>
        <v/>
      </c>
      <c r="AQ32" s="46" t="str">
        <f>IF(F32&gt;22,-PPMT((C32/F32),23,NPER(C32/(F32),-E32,I32),I32),"")</f>
        <v/>
      </c>
      <c r="AR32" s="46" t="str">
        <f>IF(F32&gt;23,-PPMT((C32/F32),24,NPER(C32/(F32),-E32,I32),I32),"")</f>
        <v/>
      </c>
      <c r="AS32" s="46" t="str">
        <f>IF(F32&gt;24,-PPMT((C32/F32),25,NPER(C32/(F32),-E32,I32),I32),"")</f>
        <v/>
      </c>
      <c r="AT32" s="46" t="str">
        <f>IF(F32&gt;25,-PPMT((C32/F32),26,NPER(C32/(F32),-E32,I32),I32),"")</f>
        <v/>
      </c>
    </row>
    <row r="33" spans="1:46" ht="16.5" customHeight="1" thickBot="1" x14ac:dyDescent="0.3">
      <c r="A33" s="218" t="s">
        <v>158</v>
      </c>
      <c r="B33" s="283"/>
      <c r="C33" s="283"/>
      <c r="D33" s="283"/>
      <c r="E33" s="283"/>
      <c r="F33" s="284"/>
      <c r="G33" s="98" t="str">
        <f>IF(SUM(G28:G32)=0,"$",SUM(G28:G32))</f>
        <v>$</v>
      </c>
      <c r="H33" s="98" t="str">
        <f>IF(SUM(H28:H32)=0,"$",SUM(H28:H32))</f>
        <v>$</v>
      </c>
      <c r="I33" s="98" t="str">
        <f>IF(SUM(I28:I32)=0,"$",SUM(I28:I32))</f>
        <v>$</v>
      </c>
      <c r="K33" s="81">
        <f>SUM(K28:K32)</f>
        <v>0</v>
      </c>
      <c r="L33" s="81">
        <f>SUM(L28:L32)</f>
        <v>0</v>
      </c>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row>
    <row r="34" spans="1:46" ht="17.100000000000001" customHeight="1" x14ac:dyDescent="0.25">
      <c r="A34" s="49"/>
      <c r="B34" s="40"/>
      <c r="C34" s="40"/>
      <c r="D34" s="40"/>
      <c r="E34" s="40"/>
      <c r="F34" s="40"/>
      <c r="G34" s="40"/>
      <c r="H34" s="40"/>
      <c r="I34" s="40"/>
    </row>
    <row r="35" spans="1:46" ht="31.5" x14ac:dyDescent="0.25">
      <c r="A35" s="170" t="s">
        <v>159</v>
      </c>
      <c r="B35" s="166" t="s">
        <v>107</v>
      </c>
      <c r="C35" s="166" t="s">
        <v>108</v>
      </c>
      <c r="D35" s="166" t="s">
        <v>155</v>
      </c>
      <c r="E35" s="167" t="s">
        <v>126</v>
      </c>
      <c r="F35" s="166" t="s">
        <v>127</v>
      </c>
      <c r="G35" s="167" t="s">
        <v>128</v>
      </c>
      <c r="H35" s="167" t="s">
        <v>129</v>
      </c>
      <c r="I35" s="168" t="s">
        <v>130</v>
      </c>
      <c r="K35" s="143" t="s">
        <v>131</v>
      </c>
      <c r="L35" s="144" t="s">
        <v>132</v>
      </c>
    </row>
    <row r="36" spans="1:46" x14ac:dyDescent="0.25">
      <c r="A36" s="173"/>
      <c r="B36" s="177"/>
      <c r="C36" s="42"/>
      <c r="D36" s="43"/>
      <c r="E36" s="21"/>
      <c r="F36" s="177"/>
      <c r="G36" s="21"/>
      <c r="H36" s="21"/>
      <c r="I36" s="21"/>
      <c r="K36" s="79" t="str">
        <f t="shared" ref="K36:K40" si="32">IF(ISBLANK(C36),"",ROUND(SUM(U36:AF36),0))</f>
        <v/>
      </c>
      <c r="L36" s="80" t="str">
        <f t="shared" ref="L36:L40" si="33">IF(ISBLANK(F36),"",E36*F36)</f>
        <v/>
      </c>
      <c r="U36" s="45" t="e">
        <f>-PPMT((C36/F36),1,NPER(C36/(F36),-E36,I36),I36)</f>
        <v>#DIV/0!</v>
      </c>
      <c r="V36" s="46" t="str">
        <f>IF(F36&gt;1,-PPMT((C36/F36),2,NPER(C36/(F36),-E36,I36),I36),"")</f>
        <v/>
      </c>
      <c r="W36" s="46" t="str">
        <f>IF(F36&gt;2,-PPMT((C36/F36),3,NPER(C36/(F36),-E36,I36),I36),"")</f>
        <v/>
      </c>
      <c r="X36" s="46" t="str">
        <f>IF(F36&gt;3,-PPMT((C36/F36),4,NPER(C36/(F36),-E36,I36),I36),"")</f>
        <v/>
      </c>
      <c r="Y36" s="46" t="str">
        <f>IF(F36&gt;4,-PPMT((C36/F36),5,NPER(C36/(F36),-E36,I36),I36),"")</f>
        <v/>
      </c>
      <c r="Z36" s="46" t="str">
        <f>IF(F36&gt;5,-PPMT((C36/F36),6,NPER(C36/(F36),-E36,I36),I36),"")</f>
        <v/>
      </c>
      <c r="AA36" s="46" t="str">
        <f>IF(F36&gt;6,-PPMT((C36/F36),7,NPER(C36/(F36),-E36,I36),I36),"")</f>
        <v/>
      </c>
      <c r="AB36" s="46" t="str">
        <f>IF(F36&gt;7,-PPMT((C36/F36),8,NPER(C36/(F36),-E36,I36),I36),"")</f>
        <v/>
      </c>
      <c r="AC36" s="46" t="str">
        <f>IF(F36&gt;8,-PPMT((C36/F36),9,NPER(C36/(F36),-E36,I36),I36),"")</f>
        <v/>
      </c>
      <c r="AD36" s="46" t="str">
        <f>IF(F36&gt;9,-PPMT((C36/F36),10,NPER(C36/(F36),-E36,I36),I36),"")</f>
        <v/>
      </c>
      <c r="AE36" s="46" t="str">
        <f>IF(F36&gt;10,-PPMT((C36/F36),11,NPER(C36/(F36),-E36,I36),I36),"")</f>
        <v/>
      </c>
      <c r="AF36" s="46" t="str">
        <f>IF(F36&gt;11,-PPMT((C36/F36),12,NPER(C36/(F36),-E36,I36),I36),"")</f>
        <v/>
      </c>
      <c r="AG36" s="46" t="str">
        <f>IF(F36&gt;12,-PPMT((C36/F36),13,NPER(C36/(F36),-E36,I36),I36),"")</f>
        <v/>
      </c>
      <c r="AH36" s="46" t="str">
        <f>IF(F36&gt;13,-PPMT((C36/F36),14,NPER(C36/(F36),-E36,I36),I36),"")</f>
        <v/>
      </c>
      <c r="AI36" s="46" t="str">
        <f>IF(F36&gt;14,-PPMT((C36/F36),15,NPER(C36/(F36),-E36,I36),I36),"")</f>
        <v/>
      </c>
      <c r="AJ36" s="46" t="str">
        <f>IF(F36&gt;15,-PPMT((C36/F36),16,NPER(C36/(F36),-E36,I36),I36),"")</f>
        <v/>
      </c>
      <c r="AK36" s="46" t="str">
        <f>IF(F36&gt;16,-PPMT((C36/F36),17,NPER(C36/(F36),-E36,I36),I36),"")</f>
        <v/>
      </c>
      <c r="AL36" s="46" t="str">
        <f>IF(F36&gt;17,-PPMT((C36/F36),18,NPER(C36/(F36),-E36,I36),I36),"")</f>
        <v/>
      </c>
      <c r="AM36" s="46" t="str">
        <f>IF(F36&gt;18,-PPMT((C36/F36),19,NPER(C36/(F36),-E36,I36),I36),"")</f>
        <v/>
      </c>
      <c r="AN36" s="46" t="str">
        <f>IF(F36&gt;19,-PPMT((C36/F36),20,NPER(C36/(F36),-E36,I36),I36),"")</f>
        <v/>
      </c>
      <c r="AO36" s="46" t="str">
        <f>IF(F36&gt;20,-PPMT((C36/F36),21,NPER(C36/(F36),-E36,I36),I36),"")</f>
        <v/>
      </c>
      <c r="AP36" s="46" t="str">
        <f>IF(F36&gt;21,-PPMT((C36/F36),22,NPER(C36/(F36),-E36,I36),I36),"")</f>
        <v/>
      </c>
      <c r="AQ36" s="46" t="str">
        <f>IF(F36&gt;22,-PPMT((C36/F36),23,NPER(C36/(F36),-E36,I36),I36),"")</f>
        <v/>
      </c>
      <c r="AR36" s="46" t="str">
        <f>IF(F36&gt;23,-PPMT((C36/F36),24,NPER(C36/(F36),-E36,I36),I36),"")</f>
        <v/>
      </c>
      <c r="AS36" s="46" t="str">
        <f>IF(F36&gt;24,-PPMT((C36/F36),25,NPER(C36/(F36),-E36,I36),I36),"")</f>
        <v/>
      </c>
      <c r="AT36" s="46" t="str">
        <f>IF(F36&gt;25,-PPMT((C36/F36),26,NPER(C36/(F36),-E36,I36),I36),"")</f>
        <v/>
      </c>
    </row>
    <row r="37" spans="1:46" x14ac:dyDescent="0.25">
      <c r="A37" s="173"/>
      <c r="B37" s="177"/>
      <c r="C37" s="42"/>
      <c r="D37" s="43"/>
      <c r="E37" s="21"/>
      <c r="F37" s="177"/>
      <c r="G37" s="21"/>
      <c r="H37" s="21"/>
      <c r="I37" s="21"/>
      <c r="K37" s="79" t="str">
        <f t="shared" si="32"/>
        <v/>
      </c>
      <c r="L37" s="80" t="str">
        <f t="shared" si="33"/>
        <v/>
      </c>
      <c r="U37" s="45" t="e">
        <f>-PPMT((C37/F37),1,NPER(C37/(F37),-E37,I37),I37)</f>
        <v>#DIV/0!</v>
      </c>
      <c r="V37" s="46" t="str">
        <f>IF(F37&gt;1,-PPMT((C37/F37),2,NPER(C37/(F37),-E37,I37),I37),"")</f>
        <v/>
      </c>
      <c r="W37" s="46" t="str">
        <f>IF(F37&gt;2,-PPMT((C37/F37),3,NPER(C37/(F37),-E37,I37),I37),"")</f>
        <v/>
      </c>
      <c r="X37" s="46" t="str">
        <f>IF(F37&gt;3,-PPMT((C37/F37),4,NPER(C37/(F37),-E37,I37),I37),"")</f>
        <v/>
      </c>
      <c r="Y37" s="46" t="str">
        <f>IF(F37&gt;4,-PPMT((C37/F37),5,NPER(C37/(F37),-E37,I37),I37),"")</f>
        <v/>
      </c>
      <c r="Z37" s="46" t="str">
        <f>IF(F37&gt;5,-PPMT((C37/F37),6,NPER(C37/(F37),-E37,I37),I37),"")</f>
        <v/>
      </c>
      <c r="AA37" s="46" t="str">
        <f>IF(F37&gt;6,-PPMT((C37/F37),7,NPER(C37/(F37),-E37,I37),I37),"")</f>
        <v/>
      </c>
      <c r="AB37" s="46" t="str">
        <f>IF(F37&gt;7,-PPMT((C37/F37),8,NPER(C37/(F37),-E37,I37),I37),"")</f>
        <v/>
      </c>
      <c r="AC37" s="46" t="str">
        <f>IF(F37&gt;8,-PPMT((C37/F37),9,NPER(C37/(F37),-E37,I37),I37),"")</f>
        <v/>
      </c>
      <c r="AD37" s="46" t="str">
        <f>IF(F37&gt;9,-PPMT((C37/F37),10,NPER(C37/(F37),-E37,I37),I37),"")</f>
        <v/>
      </c>
      <c r="AE37" s="46" t="str">
        <f>IF(F37&gt;10,-PPMT((C37/F37),11,NPER(C37/(F37),-E37,I37),I37),"")</f>
        <v/>
      </c>
      <c r="AF37" s="46" t="str">
        <f>IF(F37&gt;11,-PPMT((C37/F37),12,NPER(C37/(F37),-E37,I37),I37),"")</f>
        <v/>
      </c>
      <c r="AG37" s="46" t="str">
        <f>IF(F37&gt;12,-PPMT((C37/F37),13,NPER(C37/(F37),-E37,I37),I37),"")</f>
        <v/>
      </c>
      <c r="AH37" s="46" t="str">
        <f>IF(F37&gt;13,-PPMT((C37/F37),14,NPER(C37/(F37),-E37,I37),I37),"")</f>
        <v/>
      </c>
      <c r="AI37" s="46" t="str">
        <f>IF(F37&gt;14,-PPMT((C37/F37),15,NPER(C37/(F37),-E37,I37),I37),"")</f>
        <v/>
      </c>
      <c r="AJ37" s="46" t="str">
        <f>IF(F37&gt;15,-PPMT((C37/F37),16,NPER(C37/(F37),-E37,I37),I37),"")</f>
        <v/>
      </c>
      <c r="AK37" s="46" t="str">
        <f>IF(F37&gt;16,-PPMT((C37/F37),17,NPER(C37/(F37),-E37,I37),I37),"")</f>
        <v/>
      </c>
      <c r="AL37" s="46" t="str">
        <f>IF(F37&gt;17,-PPMT((C37/F37),18,NPER(C37/(F37),-E37,I37),I37),"")</f>
        <v/>
      </c>
      <c r="AM37" s="46" t="str">
        <f>IF(F37&gt;18,-PPMT((C37/F37),19,NPER(C37/(F37),-E37,I37),I37),"")</f>
        <v/>
      </c>
      <c r="AN37" s="46" t="str">
        <f>IF(F37&gt;19,-PPMT((C37/F37),20,NPER(C37/(F37),-E37,I37),I37),"")</f>
        <v/>
      </c>
      <c r="AO37" s="46" t="str">
        <f>IF(F37&gt;20,-PPMT((C37/F37),21,NPER(C37/(F37),-E37,I37),I37),"")</f>
        <v/>
      </c>
      <c r="AP37" s="46" t="str">
        <f>IF(F37&gt;21,-PPMT((C37/F37),22,NPER(C37/(F37),-E37,I37),I37),"")</f>
        <v/>
      </c>
      <c r="AQ37" s="46" t="str">
        <f>IF(F37&gt;22,-PPMT((C37/F37),23,NPER(C37/(F37),-E37,I37),I37),"")</f>
        <v/>
      </c>
      <c r="AR37" s="46" t="str">
        <f>IF(F37&gt;23,-PPMT((C37/F37),24,NPER(C37/(F37),-E37,I37),I37),"")</f>
        <v/>
      </c>
      <c r="AS37" s="46" t="str">
        <f>IF(F37&gt;24,-PPMT((C37/F37),25,NPER(C37/(F37),-E37,I37),I37),"")</f>
        <v/>
      </c>
      <c r="AT37" s="46" t="str">
        <f>IF(F37&gt;25,-PPMT((C37/F37),26,NPER(C37/(F37),-E37,I37),I37),"")</f>
        <v/>
      </c>
    </row>
    <row r="38" spans="1:46" x14ac:dyDescent="0.25">
      <c r="A38" s="173"/>
      <c r="B38" s="177"/>
      <c r="C38" s="42"/>
      <c r="D38" s="43"/>
      <c r="E38" s="21"/>
      <c r="F38" s="177"/>
      <c r="G38" s="21"/>
      <c r="H38" s="21"/>
      <c r="I38" s="21"/>
      <c r="K38" s="79" t="str">
        <f t="shared" si="32"/>
        <v/>
      </c>
      <c r="L38" s="80" t="str">
        <f t="shared" si="33"/>
        <v/>
      </c>
      <c r="U38" s="45" t="e">
        <f>-PPMT((C38/F38),1,NPER(C38/(F38),-E38,I38),I38)</f>
        <v>#DIV/0!</v>
      </c>
      <c r="V38" s="46" t="str">
        <f>IF(F38&gt;1,-PPMT((C38/F38),2,NPER(C38/(F38),-E38,I38),I38),"")</f>
        <v/>
      </c>
      <c r="W38" s="46" t="str">
        <f>IF(F38&gt;2,-PPMT((C38/F38),3,NPER(C38/(F38),-E38,I38),I38),"")</f>
        <v/>
      </c>
      <c r="X38" s="46" t="str">
        <f>IF(F38&gt;3,-PPMT((C38/F38),4,NPER(C38/(F38),-E38,I38),I38),"")</f>
        <v/>
      </c>
      <c r="Y38" s="46" t="str">
        <f>IF(F38&gt;4,-PPMT((C38/F38),5,NPER(C38/(F38),-E38,I38),I38),"")</f>
        <v/>
      </c>
      <c r="Z38" s="46" t="str">
        <f>IF(F38&gt;5,-PPMT((C38/F38),6,NPER(C38/(F38),-E38,I38),I38),"")</f>
        <v/>
      </c>
      <c r="AA38" s="46" t="str">
        <f>IF(F38&gt;6,-PPMT((C38/F38),7,NPER(C38/(F38),-E38,I38),I38),"")</f>
        <v/>
      </c>
      <c r="AB38" s="46" t="str">
        <f>IF(F38&gt;7,-PPMT((C38/F38),8,NPER(C38/(F38),-E38,I38),I38),"")</f>
        <v/>
      </c>
      <c r="AC38" s="46" t="str">
        <f>IF(F38&gt;8,-PPMT((C38/F38),9,NPER(C38/(F38),-E38,I38),I38),"")</f>
        <v/>
      </c>
      <c r="AD38" s="46" t="str">
        <f>IF(F38&gt;9,-PPMT((C38/F38),10,NPER(C38/(F38),-E38,I38),I38),"")</f>
        <v/>
      </c>
      <c r="AE38" s="46" t="str">
        <f>IF(F38&gt;10,-PPMT((C38/F38),11,NPER(C38/(F38),-E38,I38),I38),"")</f>
        <v/>
      </c>
      <c r="AF38" s="46" t="str">
        <f>IF(F38&gt;11,-PPMT((C38/F38),12,NPER(C38/(F38),-E38,I38),I38),"")</f>
        <v/>
      </c>
      <c r="AG38" s="46" t="str">
        <f>IF(F38&gt;12,-PPMT((C38/F38),13,NPER(C38/(F38),-E38,I38),I38),"")</f>
        <v/>
      </c>
      <c r="AH38" s="46" t="str">
        <f>IF(F38&gt;13,-PPMT((C38/F38),14,NPER(C38/(F38),-E38,I38),I38),"")</f>
        <v/>
      </c>
      <c r="AI38" s="46" t="str">
        <f>IF(F38&gt;14,-PPMT((C38/F38),15,NPER(C38/(F38),-E38,I38),I38),"")</f>
        <v/>
      </c>
      <c r="AJ38" s="46" t="str">
        <f>IF(F38&gt;15,-PPMT((C38/F38),16,NPER(C38/(F38),-E38,I38),I38),"")</f>
        <v/>
      </c>
      <c r="AK38" s="46" t="str">
        <f>IF(F38&gt;16,-PPMT((C38/F38),17,NPER(C38/(F38),-E38,I38),I38),"")</f>
        <v/>
      </c>
      <c r="AL38" s="46" t="str">
        <f>IF(F38&gt;17,-PPMT((C38/F38),18,NPER(C38/(F38),-E38,I38),I38),"")</f>
        <v/>
      </c>
      <c r="AM38" s="46" t="str">
        <f>IF(F38&gt;18,-PPMT((C38/F38),19,NPER(C38/(F38),-E38,I38),I38),"")</f>
        <v/>
      </c>
      <c r="AN38" s="46" t="str">
        <f>IF(F38&gt;19,-PPMT((C38/F38),20,NPER(C38/(F38),-E38,I38),I38),"")</f>
        <v/>
      </c>
      <c r="AO38" s="46" t="str">
        <f>IF(F38&gt;20,-PPMT((C38/F38),21,NPER(C38/(F38),-E38,I38),I38),"")</f>
        <v/>
      </c>
      <c r="AP38" s="46" t="str">
        <f>IF(F38&gt;21,-PPMT((C38/F38),22,NPER(C38/(F38),-E38,I38),I38),"")</f>
        <v/>
      </c>
      <c r="AQ38" s="46" t="str">
        <f>IF(F38&gt;22,-PPMT((C38/F38),23,NPER(C38/(F38),-E38,I38),I38),"")</f>
        <v/>
      </c>
      <c r="AR38" s="46" t="str">
        <f>IF(F38&gt;23,-PPMT((C38/F38),24,NPER(C38/(F38),-E38,I38),I38),"")</f>
        <v/>
      </c>
      <c r="AS38" s="46" t="str">
        <f>IF(F38&gt;24,-PPMT((C38/F38),25,NPER(C38/(F38),-E38,I38),I38),"")</f>
        <v/>
      </c>
      <c r="AT38" s="46" t="str">
        <f>IF(F38&gt;25,-PPMT((C38/F38),26,NPER(C38/(F38),-E38,I38),I38),"")</f>
        <v/>
      </c>
    </row>
    <row r="39" spans="1:46" x14ac:dyDescent="0.25">
      <c r="A39" s="173"/>
      <c r="B39" s="177"/>
      <c r="C39" s="42"/>
      <c r="D39" s="43"/>
      <c r="E39" s="21"/>
      <c r="F39" s="177"/>
      <c r="G39" s="21"/>
      <c r="H39" s="21"/>
      <c r="I39" s="21"/>
      <c r="K39" s="79" t="str">
        <f t="shared" si="32"/>
        <v/>
      </c>
      <c r="L39" s="80" t="str">
        <f t="shared" si="33"/>
        <v/>
      </c>
      <c r="U39" s="45" t="e">
        <f>-PPMT((C39/F39),1,NPER(C39/(F39),-E39,I39),I39)</f>
        <v>#DIV/0!</v>
      </c>
      <c r="V39" s="46" t="str">
        <f>IF(F39&gt;1,-PPMT((C39/F39),2,NPER(C39/(F39),-E39,I39),I39),"")</f>
        <v/>
      </c>
      <c r="W39" s="46" t="str">
        <f>IF(F39&gt;2,-PPMT((C39/F39),3,NPER(C39/(F39),-E39,I39),I39),"")</f>
        <v/>
      </c>
      <c r="X39" s="46" t="str">
        <f>IF(F39&gt;3,-PPMT((C39/F39),4,NPER(C39/(F39),-E39,I39),I39),"")</f>
        <v/>
      </c>
      <c r="Y39" s="46" t="str">
        <f>IF(F39&gt;4,-PPMT((C39/F39),5,NPER(C39/(F39),-E39,I39),I39),"")</f>
        <v/>
      </c>
      <c r="Z39" s="46" t="str">
        <f>IF(F39&gt;5,-PPMT((C39/F39),6,NPER(C39/(F39),-E39,I39),I39),"")</f>
        <v/>
      </c>
      <c r="AA39" s="46" t="str">
        <f>IF(F39&gt;6,-PPMT((C39/F39),7,NPER(C39/(F39),-E39,I39),I39),"")</f>
        <v/>
      </c>
      <c r="AB39" s="46" t="str">
        <f>IF(F39&gt;7,-PPMT((C39/F39),8,NPER(C39/(F39),-E39,I39),I39),"")</f>
        <v/>
      </c>
      <c r="AC39" s="46" t="str">
        <f>IF(F39&gt;8,-PPMT((C39/F39),9,NPER(C39/(F39),-E39,I39),I39),"")</f>
        <v/>
      </c>
      <c r="AD39" s="46" t="str">
        <f>IF(F39&gt;9,-PPMT((C39/F39),10,NPER(C39/(F39),-E39,I39),I39),"")</f>
        <v/>
      </c>
      <c r="AE39" s="46" t="str">
        <f>IF(F39&gt;10,-PPMT((C39/F39),11,NPER(C39/(F39),-E39,I39),I39),"")</f>
        <v/>
      </c>
      <c r="AF39" s="46" t="str">
        <f>IF(F39&gt;11,-PPMT((C39/F39),12,NPER(C39/(F39),-E39,I39),I39),"")</f>
        <v/>
      </c>
      <c r="AG39" s="46" t="str">
        <f>IF(F39&gt;12,-PPMT((C39/F39),13,NPER(C39/(F39),-E39,I39),I39),"")</f>
        <v/>
      </c>
      <c r="AH39" s="46" t="str">
        <f>IF(F39&gt;13,-PPMT((C39/F39),14,NPER(C39/(F39),-E39,I39),I39),"")</f>
        <v/>
      </c>
      <c r="AI39" s="46" t="str">
        <f>IF(F39&gt;14,-PPMT((C39/F39),15,NPER(C39/(F39),-E39,I39),I39),"")</f>
        <v/>
      </c>
      <c r="AJ39" s="46" t="str">
        <f>IF(F39&gt;15,-PPMT((C39/F39),16,NPER(C39/(F39),-E39,I39),I39),"")</f>
        <v/>
      </c>
      <c r="AK39" s="46" t="str">
        <f>IF(F39&gt;16,-PPMT((C39/F39),17,NPER(C39/(F39),-E39,I39),I39),"")</f>
        <v/>
      </c>
      <c r="AL39" s="46" t="str">
        <f>IF(F39&gt;17,-PPMT((C39/F39),18,NPER(C39/(F39),-E39,I39),I39),"")</f>
        <v/>
      </c>
      <c r="AM39" s="46" t="str">
        <f>IF(F39&gt;18,-PPMT((C39/F39),19,NPER(C39/(F39),-E39,I39),I39),"")</f>
        <v/>
      </c>
      <c r="AN39" s="46" t="str">
        <f>IF(F39&gt;19,-PPMT((C39/F39),20,NPER(C39/(F39),-E39,I39),I39),"")</f>
        <v/>
      </c>
      <c r="AO39" s="46" t="str">
        <f>IF(F39&gt;20,-PPMT((C39/F39),21,NPER(C39/(F39),-E39,I39),I39),"")</f>
        <v/>
      </c>
      <c r="AP39" s="46" t="str">
        <f>IF(F39&gt;21,-PPMT((C39/F39),22,NPER(C39/(F39),-E39,I39),I39),"")</f>
        <v/>
      </c>
      <c r="AQ39" s="46" t="str">
        <f>IF(F39&gt;22,-PPMT((C39/F39),23,NPER(C39/(F39),-E39,I39),I39),"")</f>
        <v/>
      </c>
      <c r="AR39" s="46" t="str">
        <f>IF(F39&gt;23,-PPMT((C39/F39),24,NPER(C39/(F39),-E39,I39),I39),"")</f>
        <v/>
      </c>
      <c r="AS39" s="46" t="str">
        <f>IF(F39&gt;24,-PPMT((C39/F39),25,NPER(C39/(F39),-E39,I39),I39),"")</f>
        <v/>
      </c>
      <c r="AT39" s="46" t="str">
        <f>IF(F39&gt;25,-PPMT((C39/F39),26,NPER(C39/(F39),-E39,I39),I39),"")</f>
        <v/>
      </c>
    </row>
    <row r="40" spans="1:46" ht="16.5" thickBot="1" x14ac:dyDescent="0.3">
      <c r="A40" s="173"/>
      <c r="B40" s="177"/>
      <c r="C40" s="42"/>
      <c r="D40" s="43"/>
      <c r="E40" s="21"/>
      <c r="F40" s="177"/>
      <c r="G40" s="21"/>
      <c r="H40" s="21"/>
      <c r="I40" s="21"/>
      <c r="K40" s="79" t="str">
        <f t="shared" si="32"/>
        <v/>
      </c>
      <c r="L40" s="80" t="str">
        <f t="shared" si="33"/>
        <v/>
      </c>
      <c r="U40" s="45" t="e">
        <f>-PPMT((C40/F40),1,NPER(C40/(F40),-E40,I40),I40)</f>
        <v>#DIV/0!</v>
      </c>
      <c r="V40" s="46" t="str">
        <f>IF(F40&gt;1,-PPMT((C40/F40),2,NPER(C40/(F40),-E40,I40),I40),"")</f>
        <v/>
      </c>
      <c r="W40" s="46" t="str">
        <f>IF(F40&gt;2,-PPMT((C40/F40),3,NPER(C40/(F40),-E40,I40),I40),"")</f>
        <v/>
      </c>
      <c r="X40" s="46" t="str">
        <f>IF(F40&gt;3,-PPMT((C40/F40),4,NPER(C40/(F40),-E40,I40),I40),"")</f>
        <v/>
      </c>
      <c r="Y40" s="46" t="str">
        <f>IF(F40&gt;4,-PPMT((C40/F40),5,NPER(C40/(F40),-E40,I40),I40),"")</f>
        <v/>
      </c>
      <c r="Z40" s="46" t="str">
        <f>IF(F40&gt;5,-PPMT((C40/F40),6,NPER(C40/(F40),-E40,I40),I40),"")</f>
        <v/>
      </c>
      <c r="AA40" s="46" t="str">
        <f>IF(F40&gt;6,-PPMT((C40/F40),7,NPER(C40/(F40),-E40,I40),I40),"")</f>
        <v/>
      </c>
      <c r="AB40" s="46" t="str">
        <f>IF(F40&gt;7,-PPMT((C40/F40),8,NPER(C40/(F40),-E40,I40),I40),"")</f>
        <v/>
      </c>
      <c r="AC40" s="46" t="str">
        <f>IF(F40&gt;8,-PPMT((C40/F40),9,NPER(C40/(F40),-E40,I40),I40),"")</f>
        <v/>
      </c>
      <c r="AD40" s="46" t="str">
        <f>IF(F40&gt;9,-PPMT((C40/F40),10,NPER(C40/(F40),-E40,I40),I40),"")</f>
        <v/>
      </c>
      <c r="AE40" s="46" t="str">
        <f>IF(F40&gt;10,-PPMT((C40/F40),11,NPER(C40/(F40),-E40,I40),I40),"")</f>
        <v/>
      </c>
      <c r="AF40" s="46" t="str">
        <f>IF(F40&gt;11,-PPMT((C40/F40),12,NPER(C40/(F40),-E40,I40),I40),"")</f>
        <v/>
      </c>
      <c r="AG40" s="46" t="str">
        <f>IF(F40&gt;12,-PPMT((C40/F40),13,NPER(C40/(F40),-E40,I40),I40),"")</f>
        <v/>
      </c>
      <c r="AH40" s="46" t="str">
        <f>IF(F40&gt;13,-PPMT((C40/F40),14,NPER(C40/(F40),-E40,I40),I40),"")</f>
        <v/>
      </c>
      <c r="AI40" s="46" t="str">
        <f>IF(F40&gt;14,-PPMT((C40/F40),15,NPER(C40/(F40),-E40,I40),I40),"")</f>
        <v/>
      </c>
      <c r="AJ40" s="46" t="str">
        <f>IF(F40&gt;15,-PPMT((C40/F40),16,NPER(C40/(F40),-E40,I40),I40),"")</f>
        <v/>
      </c>
      <c r="AK40" s="46" t="str">
        <f>IF(F40&gt;16,-PPMT((C40/F40),17,NPER(C40/(F40),-E40,I40),I40),"")</f>
        <v/>
      </c>
      <c r="AL40" s="46" t="str">
        <f>IF(F40&gt;17,-PPMT((C40/F40),18,NPER(C40/(F40),-E40,I40),I40),"")</f>
        <v/>
      </c>
      <c r="AM40" s="46" t="str">
        <f>IF(F40&gt;18,-PPMT((C40/F40),19,NPER(C40/(F40),-E40,I40),I40),"")</f>
        <v/>
      </c>
      <c r="AN40" s="46" t="str">
        <f>IF(F40&gt;19,-PPMT((C40/F40),20,NPER(C40/(F40),-E40,I40),I40),"")</f>
        <v/>
      </c>
      <c r="AO40" s="46" t="str">
        <f>IF(F40&gt;20,-PPMT((C40/F40),21,NPER(C40/(F40),-E40,I40),I40),"")</f>
        <v/>
      </c>
      <c r="AP40" s="46" t="str">
        <f>IF(F40&gt;21,-PPMT((C40/F40),22,NPER(C40/(F40),-E40,I40),I40),"")</f>
        <v/>
      </c>
      <c r="AQ40" s="46" t="str">
        <f>IF(F40&gt;22,-PPMT((C40/F40),23,NPER(C40/(F40),-E40,I40),I40),"")</f>
        <v/>
      </c>
      <c r="AR40" s="46" t="str">
        <f>IF(F40&gt;23,-PPMT((C40/F40),24,NPER(C40/(F40),-E40,I40),I40),"")</f>
        <v/>
      </c>
      <c r="AS40" s="46" t="str">
        <f>IF(F40&gt;24,-PPMT((C40/F40),25,NPER(C40/(F40),-E40,I40),I40),"")</f>
        <v/>
      </c>
      <c r="AT40" s="46" t="str">
        <f>IF(F40&gt;25,-PPMT((C40/F40),26,NPER(C40/(F40),-E40,I40),I40),"")</f>
        <v/>
      </c>
    </row>
    <row r="41" spans="1:46" ht="16.5" customHeight="1" thickBot="1" x14ac:dyDescent="0.3">
      <c r="A41" s="218" t="s">
        <v>160</v>
      </c>
      <c r="B41" s="283"/>
      <c r="C41" s="283"/>
      <c r="D41" s="283"/>
      <c r="E41" s="283"/>
      <c r="F41" s="284"/>
      <c r="G41" s="98" t="str">
        <f>IF(SUM(G36:G40)=0,"$",SUM(G36:G40))</f>
        <v>$</v>
      </c>
      <c r="H41" s="98" t="str">
        <f>IF(SUM(H36:H40)=0,"$",SUM(H36:H40))</f>
        <v>$</v>
      </c>
      <c r="I41" s="98" t="str">
        <f>IF(SUM(I36:I40)=0,"$",SUM(I36:I40))</f>
        <v>$</v>
      </c>
      <c r="K41" s="81">
        <f>SUM(K36:K40)</f>
        <v>0</v>
      </c>
      <c r="L41" s="81">
        <f>SUM(L36:L40)</f>
        <v>0</v>
      </c>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row>
    <row r="42" spans="1:46" ht="17.100000000000001" customHeight="1" x14ac:dyDescent="0.25">
      <c r="A42" s="49"/>
      <c r="B42" s="40"/>
      <c r="C42" s="40"/>
      <c r="D42" s="40"/>
      <c r="E42" s="40"/>
      <c r="F42" s="40"/>
      <c r="G42" s="40"/>
      <c r="H42" s="40"/>
      <c r="I42" s="40"/>
    </row>
    <row r="43" spans="1:46" ht="31.5" x14ac:dyDescent="0.25">
      <c r="A43" s="170" t="s">
        <v>161</v>
      </c>
      <c r="B43" s="166" t="s">
        <v>107</v>
      </c>
      <c r="C43" s="166" t="s">
        <v>108</v>
      </c>
      <c r="D43" s="166" t="s">
        <v>155</v>
      </c>
      <c r="E43" s="167" t="s">
        <v>126</v>
      </c>
      <c r="F43" s="166" t="s">
        <v>127</v>
      </c>
      <c r="G43" s="167" t="s">
        <v>128</v>
      </c>
      <c r="H43" s="167" t="s">
        <v>129</v>
      </c>
      <c r="I43" s="168" t="s">
        <v>130</v>
      </c>
      <c r="K43" s="143" t="s">
        <v>131</v>
      </c>
      <c r="L43" s="144" t="s">
        <v>132</v>
      </c>
    </row>
    <row r="44" spans="1:46" x14ac:dyDescent="0.25">
      <c r="A44" s="173"/>
      <c r="B44" s="177"/>
      <c r="C44" s="42"/>
      <c r="D44" s="43"/>
      <c r="E44" s="21"/>
      <c r="F44" s="177"/>
      <c r="G44" s="21"/>
      <c r="H44" s="21"/>
      <c r="I44" s="21"/>
      <c r="K44" s="79" t="str">
        <f t="shared" ref="K44:K48" si="34">IF(ISBLANK(C44),"",ROUND(SUM(U44:AF44),0))</f>
        <v/>
      </c>
      <c r="L44" s="80" t="str">
        <f t="shared" ref="L44:L48" si="35">IF(ISBLANK(F44),"",E44*F44)</f>
        <v/>
      </c>
      <c r="U44" s="45" t="e">
        <f>-PPMT((C44/F44),1,NPER(C44/(F44),-E44,I44),I44)</f>
        <v>#DIV/0!</v>
      </c>
      <c r="V44" s="46" t="str">
        <f>IF(F44&gt;1,-PPMT((C44/F44),2,NPER(C44/(F44),-E44,I44),I44),"")</f>
        <v/>
      </c>
      <c r="W44" s="46" t="str">
        <f>IF(F44&gt;2,-PPMT((C44/F44),3,NPER(C44/(F44),-E44,I44),I44),"")</f>
        <v/>
      </c>
      <c r="X44" s="46" t="str">
        <f>IF(F44&gt;3,-PPMT((C44/F44),4,NPER(C44/(F44),-E44,I44),I44),"")</f>
        <v/>
      </c>
      <c r="Y44" s="46" t="str">
        <f>IF(F44&gt;4,-PPMT((C44/F44),5,NPER(C44/(F44),-E44,I44),I44),"")</f>
        <v/>
      </c>
      <c r="Z44" s="46" t="str">
        <f>IF(F44&gt;5,-PPMT((C44/F44),6,NPER(C44/(F44),-E44,I44),I44),"")</f>
        <v/>
      </c>
      <c r="AA44" s="46" t="str">
        <f>IF(F44&gt;6,-PPMT((C44/F44),7,NPER(C44/(F44),-E44,I44),I44),"")</f>
        <v/>
      </c>
      <c r="AB44" s="46" t="str">
        <f>IF(F44&gt;7,-PPMT((C44/F44),8,NPER(C44/(F44),-E44,I44),I44),"")</f>
        <v/>
      </c>
      <c r="AC44" s="46" t="str">
        <f>IF(F44&gt;8,-PPMT((C44/F44),9,NPER(C44/(F44),-E44,I44),I44),"")</f>
        <v/>
      </c>
      <c r="AD44" s="46" t="str">
        <f>IF(F44&gt;9,-PPMT((C44/F44),10,NPER(C44/(F44),-E44,I44),I44),"")</f>
        <v/>
      </c>
      <c r="AE44" s="46" t="str">
        <f>IF(F44&gt;10,-PPMT((C44/F44),11,NPER(C44/(F44),-E44,I44),I44),"")</f>
        <v/>
      </c>
      <c r="AF44" s="46" t="str">
        <f>IF(F44&gt;11,-PPMT((C44/F44),12,NPER(C44/(F44),-E44,I44),I44),"")</f>
        <v/>
      </c>
      <c r="AG44" s="46" t="str">
        <f>IF(F44&gt;12,-PPMT((C44/F44),13,NPER(C44/(F44),-E44,I44),I44),"")</f>
        <v/>
      </c>
      <c r="AH44" s="46" t="str">
        <f>IF(F44&gt;13,-PPMT((C44/F44),14,NPER(C44/(F44),-E44,I44),I44),"")</f>
        <v/>
      </c>
      <c r="AI44" s="46" t="str">
        <f>IF(F44&gt;14,-PPMT((C44/F44),15,NPER(C44/(F44),-E44,I44),I44),"")</f>
        <v/>
      </c>
      <c r="AJ44" s="46" t="str">
        <f>IF(F44&gt;15,-PPMT((C44/F44),16,NPER(C44/(F44),-E44,I44),I44),"")</f>
        <v/>
      </c>
      <c r="AK44" s="46" t="str">
        <f>IF(F44&gt;16,-PPMT((C44/F44),17,NPER(C44/(F44),-E44,I44),I44),"")</f>
        <v/>
      </c>
      <c r="AL44" s="46" t="str">
        <f>IF(F44&gt;17,-PPMT((C44/F44),18,NPER(C44/(F44),-E44,I44),I44),"")</f>
        <v/>
      </c>
      <c r="AM44" s="46" t="str">
        <f>IF(F44&gt;18,-PPMT((C44/F44),19,NPER(C44/(F44),-E44,I44),I44),"")</f>
        <v/>
      </c>
      <c r="AN44" s="46" t="str">
        <f>IF(F44&gt;19,-PPMT((C44/F44),20,NPER(C44/(F44),-E44,I44),I44),"")</f>
        <v/>
      </c>
      <c r="AO44" s="46" t="str">
        <f>IF(F44&gt;20,-PPMT((C44/F44),21,NPER(C44/(F44),-E44,I44),I44),"")</f>
        <v/>
      </c>
      <c r="AP44" s="46" t="str">
        <f>IF(F44&gt;21,-PPMT((C44/F44),22,NPER(C44/(F44),-E44,I44),I44),"")</f>
        <v/>
      </c>
      <c r="AQ44" s="46" t="str">
        <f>IF(F44&gt;22,-PPMT((C44/F44),23,NPER(C44/(F44),-E44,I44),I44),"")</f>
        <v/>
      </c>
      <c r="AR44" s="46" t="str">
        <f>IF(F44&gt;23,-PPMT((C44/F44),24,NPER(C44/(F44),-E44,I44),I44),"")</f>
        <v/>
      </c>
      <c r="AS44" s="46" t="str">
        <f>IF(F44&gt;24,-PPMT((C44/F44),25,NPER(C44/(F44),-E44,I44),I44),"")</f>
        <v/>
      </c>
      <c r="AT44" s="46" t="str">
        <f>IF(F44&gt;25,-PPMT((C44/F44),26,NPER(C44/(F44),-E44,I44),I44),"")</f>
        <v/>
      </c>
    </row>
    <row r="45" spans="1:46" x14ac:dyDescent="0.25">
      <c r="A45" s="173"/>
      <c r="B45" s="177"/>
      <c r="C45" s="42"/>
      <c r="D45" s="43"/>
      <c r="E45" s="21"/>
      <c r="F45" s="177"/>
      <c r="G45" s="21"/>
      <c r="H45" s="21"/>
      <c r="I45" s="21"/>
      <c r="K45" s="79" t="str">
        <f t="shared" si="34"/>
        <v/>
      </c>
      <c r="L45" s="80" t="str">
        <f t="shared" si="35"/>
        <v/>
      </c>
      <c r="U45" s="45" t="e">
        <f>-PPMT((C45/F45),1,NPER(C45/(F45),-E45,I45),I45)</f>
        <v>#DIV/0!</v>
      </c>
      <c r="V45" s="46" t="str">
        <f>IF(F45&gt;1,-PPMT((C45/F45),2,NPER(C45/(F45),-E45,I45),I45),"")</f>
        <v/>
      </c>
      <c r="W45" s="46" t="str">
        <f>IF(F45&gt;2,-PPMT((C45/F45),3,NPER(C45/(F45),-E45,I45),I45),"")</f>
        <v/>
      </c>
      <c r="X45" s="46" t="str">
        <f>IF(F45&gt;3,-PPMT((C45/F45),4,NPER(C45/(F45),-E45,I45),I45),"")</f>
        <v/>
      </c>
      <c r="Y45" s="46" t="str">
        <f>IF(F45&gt;4,-PPMT((C45/F45),5,NPER(C45/(F45),-E45,I45),I45),"")</f>
        <v/>
      </c>
      <c r="Z45" s="46" t="str">
        <f>IF(F45&gt;5,-PPMT((C45/F45),6,NPER(C45/(F45),-E45,I45),I45),"")</f>
        <v/>
      </c>
      <c r="AA45" s="46" t="str">
        <f>IF(F45&gt;6,-PPMT((C45/F45),7,NPER(C45/(F45),-E45,I45),I45),"")</f>
        <v/>
      </c>
      <c r="AB45" s="46" t="str">
        <f>IF(F45&gt;7,-PPMT((C45/F45),8,NPER(C45/(F45),-E45,I45),I45),"")</f>
        <v/>
      </c>
      <c r="AC45" s="46" t="str">
        <f>IF(F45&gt;8,-PPMT((C45/F45),9,NPER(C45/(F45),-E45,I45),I45),"")</f>
        <v/>
      </c>
      <c r="AD45" s="46" t="str">
        <f>IF(F45&gt;9,-PPMT((C45/F45),10,NPER(C45/(F45),-E45,I45),I45),"")</f>
        <v/>
      </c>
      <c r="AE45" s="46" t="str">
        <f>IF(F45&gt;10,-PPMT((C45/F45),11,NPER(C45/(F45),-E45,I45),I45),"")</f>
        <v/>
      </c>
      <c r="AF45" s="46" t="str">
        <f>IF(F45&gt;11,-PPMT((C45/F45),12,NPER(C45/(F45),-E45,I45),I45),"")</f>
        <v/>
      </c>
      <c r="AG45" s="46" t="str">
        <f>IF(F45&gt;12,-PPMT((C45/F45),13,NPER(C45/(F45),-E45,I45),I45),"")</f>
        <v/>
      </c>
      <c r="AH45" s="46" t="str">
        <f>IF(F45&gt;13,-PPMT((C45/F45),14,NPER(C45/(F45),-E45,I45),I45),"")</f>
        <v/>
      </c>
      <c r="AI45" s="46" t="str">
        <f>IF(F45&gt;14,-PPMT((C45/F45),15,NPER(C45/(F45),-E45,I45),I45),"")</f>
        <v/>
      </c>
      <c r="AJ45" s="46" t="str">
        <f>IF(F45&gt;15,-PPMT((C45/F45),16,NPER(C45/(F45),-E45,I45),I45),"")</f>
        <v/>
      </c>
      <c r="AK45" s="46" t="str">
        <f>IF(F45&gt;16,-PPMT((C45/F45),17,NPER(C45/(F45),-E45,I45),I45),"")</f>
        <v/>
      </c>
      <c r="AL45" s="46" t="str">
        <f>IF(F45&gt;17,-PPMT((C45/F45),18,NPER(C45/(F45),-E45,I45),I45),"")</f>
        <v/>
      </c>
      <c r="AM45" s="46" t="str">
        <f>IF(F45&gt;18,-PPMT((C45/F45),19,NPER(C45/(F45),-E45,I45),I45),"")</f>
        <v/>
      </c>
      <c r="AN45" s="46" t="str">
        <f>IF(F45&gt;19,-PPMT((C45/F45),20,NPER(C45/(F45),-E45,I45),I45),"")</f>
        <v/>
      </c>
      <c r="AO45" s="46" t="str">
        <f>IF(F45&gt;20,-PPMT((C45/F45),21,NPER(C45/(F45),-E45,I45),I45),"")</f>
        <v/>
      </c>
      <c r="AP45" s="46" t="str">
        <f>IF(F45&gt;21,-PPMT((C45/F45),22,NPER(C45/(F45),-E45,I45),I45),"")</f>
        <v/>
      </c>
      <c r="AQ45" s="46" t="str">
        <f>IF(F45&gt;22,-PPMT((C45/F45),23,NPER(C45/(F45),-E45,I45),I45),"")</f>
        <v/>
      </c>
      <c r="AR45" s="46" t="str">
        <f>IF(F45&gt;23,-PPMT((C45/F45),24,NPER(C45/(F45),-E45,I45),I45),"")</f>
        <v/>
      </c>
      <c r="AS45" s="46" t="str">
        <f>IF(F45&gt;24,-PPMT((C45/F45),25,NPER(C45/(F45),-E45,I45),I45),"")</f>
        <v/>
      </c>
      <c r="AT45" s="46" t="str">
        <f>IF(F45&gt;25,-PPMT((C45/F45),26,NPER(C45/(F45),-E45,I45),I45),"")</f>
        <v/>
      </c>
    </row>
    <row r="46" spans="1:46" x14ac:dyDescent="0.25">
      <c r="A46" s="173"/>
      <c r="B46" s="177"/>
      <c r="C46" s="42"/>
      <c r="D46" s="43"/>
      <c r="E46" s="21"/>
      <c r="F46" s="177"/>
      <c r="G46" s="21"/>
      <c r="H46" s="21"/>
      <c r="I46" s="21"/>
      <c r="K46" s="79" t="str">
        <f t="shared" si="34"/>
        <v/>
      </c>
      <c r="L46" s="80" t="str">
        <f t="shared" si="35"/>
        <v/>
      </c>
      <c r="U46" s="45" t="e">
        <f>-PPMT((C46/F46),1,NPER(C46/(F46),-E46,I46),I46)</f>
        <v>#DIV/0!</v>
      </c>
      <c r="V46" s="46" t="str">
        <f>IF(F46&gt;1,-PPMT((C46/F46),2,NPER(C46/(F46),-E46,I46),I46),"")</f>
        <v/>
      </c>
      <c r="W46" s="46" t="str">
        <f>IF(F46&gt;2,-PPMT((C46/F46),3,NPER(C46/(F46),-E46,I46),I46),"")</f>
        <v/>
      </c>
      <c r="X46" s="46" t="str">
        <f>IF(F46&gt;3,-PPMT((C46/F46),4,NPER(C46/(F46),-E46,I46),I46),"")</f>
        <v/>
      </c>
      <c r="Y46" s="46" t="str">
        <f>IF(F46&gt;4,-PPMT((C46/F46),5,NPER(C46/(F46),-E46,I46),I46),"")</f>
        <v/>
      </c>
      <c r="Z46" s="46" t="str">
        <f>IF(F46&gt;5,-PPMT((C46/F46),6,NPER(C46/(F46),-E46,I46),I46),"")</f>
        <v/>
      </c>
      <c r="AA46" s="46" t="str">
        <f>IF(F46&gt;6,-PPMT((C46/F46),7,NPER(C46/(F46),-E46,I46),I46),"")</f>
        <v/>
      </c>
      <c r="AB46" s="46" t="str">
        <f>IF(F46&gt;7,-PPMT((C46/F46),8,NPER(C46/(F46),-E46,I46),I46),"")</f>
        <v/>
      </c>
      <c r="AC46" s="46" t="str">
        <f>IF(F46&gt;8,-PPMT((C46/F46),9,NPER(C46/(F46),-E46,I46),I46),"")</f>
        <v/>
      </c>
      <c r="AD46" s="46" t="str">
        <f>IF(F46&gt;9,-PPMT((C46/F46),10,NPER(C46/(F46),-E46,I46),I46),"")</f>
        <v/>
      </c>
      <c r="AE46" s="46" t="str">
        <f>IF(F46&gt;10,-PPMT((C46/F46),11,NPER(C46/(F46),-E46,I46),I46),"")</f>
        <v/>
      </c>
      <c r="AF46" s="46" t="str">
        <f>IF(F46&gt;11,-PPMT((C46/F46),12,NPER(C46/(F46),-E46,I46),I46),"")</f>
        <v/>
      </c>
      <c r="AG46" s="46" t="str">
        <f>IF(F46&gt;12,-PPMT((C46/F46),13,NPER(C46/(F46),-E46,I46),I46),"")</f>
        <v/>
      </c>
      <c r="AH46" s="46" t="str">
        <f>IF(F46&gt;13,-PPMT((C46/F46),14,NPER(C46/(F46),-E46,I46),I46),"")</f>
        <v/>
      </c>
      <c r="AI46" s="46" t="str">
        <f>IF(F46&gt;14,-PPMT((C46/F46),15,NPER(C46/(F46),-E46,I46),I46),"")</f>
        <v/>
      </c>
      <c r="AJ46" s="46" t="str">
        <f>IF(F46&gt;15,-PPMT((C46/F46),16,NPER(C46/(F46),-E46,I46),I46),"")</f>
        <v/>
      </c>
      <c r="AK46" s="46" t="str">
        <f>IF(F46&gt;16,-PPMT((C46/F46),17,NPER(C46/(F46),-E46,I46),I46),"")</f>
        <v/>
      </c>
      <c r="AL46" s="46" t="str">
        <f>IF(F46&gt;17,-PPMT((C46/F46),18,NPER(C46/(F46),-E46,I46),I46),"")</f>
        <v/>
      </c>
      <c r="AM46" s="46" t="str">
        <f>IF(F46&gt;18,-PPMT((C46/F46),19,NPER(C46/(F46),-E46,I46),I46),"")</f>
        <v/>
      </c>
      <c r="AN46" s="46" t="str">
        <f>IF(F46&gt;19,-PPMT((C46/F46),20,NPER(C46/(F46),-E46,I46),I46),"")</f>
        <v/>
      </c>
      <c r="AO46" s="46" t="str">
        <f>IF(F46&gt;20,-PPMT((C46/F46),21,NPER(C46/(F46),-E46,I46),I46),"")</f>
        <v/>
      </c>
      <c r="AP46" s="46" t="str">
        <f>IF(F46&gt;21,-PPMT((C46/F46),22,NPER(C46/(F46),-E46,I46),I46),"")</f>
        <v/>
      </c>
      <c r="AQ46" s="46" t="str">
        <f>IF(F46&gt;22,-PPMT((C46/F46),23,NPER(C46/(F46),-E46,I46),I46),"")</f>
        <v/>
      </c>
      <c r="AR46" s="46" t="str">
        <f>IF(F46&gt;23,-PPMT((C46/F46),24,NPER(C46/(F46),-E46,I46),I46),"")</f>
        <v/>
      </c>
      <c r="AS46" s="46" t="str">
        <f>IF(F46&gt;24,-PPMT((C46/F46),25,NPER(C46/(F46),-E46,I46),I46),"")</f>
        <v/>
      </c>
      <c r="AT46" s="46" t="str">
        <f>IF(F46&gt;25,-PPMT((C46/F46),26,NPER(C46/(F46),-E46,I46),I46),"")</f>
        <v/>
      </c>
    </row>
    <row r="47" spans="1:46" x14ac:dyDescent="0.25">
      <c r="A47" s="173"/>
      <c r="B47" s="177"/>
      <c r="C47" s="42"/>
      <c r="D47" s="43"/>
      <c r="E47" s="21"/>
      <c r="F47" s="177"/>
      <c r="G47" s="21"/>
      <c r="H47" s="21"/>
      <c r="I47" s="21"/>
      <c r="K47" s="79" t="str">
        <f t="shared" si="34"/>
        <v/>
      </c>
      <c r="L47" s="80" t="str">
        <f t="shared" si="35"/>
        <v/>
      </c>
      <c r="U47" s="45" t="e">
        <f>-PPMT((C47/F47),1,NPER(C47/(F47),-E47,I47),I47)</f>
        <v>#DIV/0!</v>
      </c>
      <c r="V47" s="46" t="str">
        <f>IF(F47&gt;1,-PPMT((C47/F47),2,NPER(C47/(F47),-E47,I47),I47),"")</f>
        <v/>
      </c>
      <c r="W47" s="46" t="str">
        <f>IF(F47&gt;2,-PPMT((C47/F47),3,NPER(C47/(F47),-E47,I47),I47),"")</f>
        <v/>
      </c>
      <c r="X47" s="46" t="str">
        <f>IF(F47&gt;3,-PPMT((C47/F47),4,NPER(C47/(F47),-E47,I47),I47),"")</f>
        <v/>
      </c>
      <c r="Y47" s="46" t="str">
        <f>IF(F47&gt;4,-PPMT((C47/F47),5,NPER(C47/(F47),-E47,I47),I47),"")</f>
        <v/>
      </c>
      <c r="Z47" s="46" t="str">
        <f>IF(F47&gt;5,-PPMT((C47/F47),6,NPER(C47/(F47),-E47,I47),I47),"")</f>
        <v/>
      </c>
      <c r="AA47" s="46" t="str">
        <f>IF(F47&gt;6,-PPMT((C47/F47),7,NPER(C47/(F47),-E47,I47),I47),"")</f>
        <v/>
      </c>
      <c r="AB47" s="46" t="str">
        <f>IF(F47&gt;7,-PPMT((C47/F47),8,NPER(C47/(F47),-E47,I47),I47),"")</f>
        <v/>
      </c>
      <c r="AC47" s="46" t="str">
        <f>IF(F47&gt;8,-PPMT((C47/F47),9,NPER(C47/(F47),-E47,I47),I47),"")</f>
        <v/>
      </c>
      <c r="AD47" s="46" t="str">
        <f>IF(F47&gt;9,-PPMT((C47/F47),10,NPER(C47/(F47),-E47,I47),I47),"")</f>
        <v/>
      </c>
      <c r="AE47" s="46" t="str">
        <f>IF(F47&gt;10,-PPMT((C47/F47),11,NPER(C47/(F47),-E47,I47),I47),"")</f>
        <v/>
      </c>
      <c r="AF47" s="46" t="str">
        <f>IF(F47&gt;11,-PPMT((C47/F47),12,NPER(C47/(F47),-E47,I47),I47),"")</f>
        <v/>
      </c>
      <c r="AG47" s="46" t="str">
        <f>IF(F47&gt;12,-PPMT((C47/F47),13,NPER(C47/(F47),-E47,I47),I47),"")</f>
        <v/>
      </c>
      <c r="AH47" s="46" t="str">
        <f>IF(F47&gt;13,-PPMT((C47/F47),14,NPER(C47/(F47),-E47,I47),I47),"")</f>
        <v/>
      </c>
      <c r="AI47" s="46" t="str">
        <f>IF(F47&gt;14,-PPMT((C47/F47),15,NPER(C47/(F47),-E47,I47),I47),"")</f>
        <v/>
      </c>
      <c r="AJ47" s="46" t="str">
        <f>IF(F47&gt;15,-PPMT((C47/F47),16,NPER(C47/(F47),-E47,I47),I47),"")</f>
        <v/>
      </c>
      <c r="AK47" s="46" t="str">
        <f>IF(F47&gt;16,-PPMT((C47/F47),17,NPER(C47/(F47),-E47,I47),I47),"")</f>
        <v/>
      </c>
      <c r="AL47" s="46" t="str">
        <f>IF(F47&gt;17,-PPMT((C47/F47),18,NPER(C47/(F47),-E47,I47),I47),"")</f>
        <v/>
      </c>
      <c r="AM47" s="46" t="str">
        <f>IF(F47&gt;18,-PPMT((C47/F47),19,NPER(C47/(F47),-E47,I47),I47),"")</f>
        <v/>
      </c>
      <c r="AN47" s="46" t="str">
        <f>IF(F47&gt;19,-PPMT((C47/F47),20,NPER(C47/(F47),-E47,I47),I47),"")</f>
        <v/>
      </c>
      <c r="AO47" s="46" t="str">
        <f>IF(F47&gt;20,-PPMT((C47/F47),21,NPER(C47/(F47),-E47,I47),I47),"")</f>
        <v/>
      </c>
      <c r="AP47" s="46" t="str">
        <f>IF(F47&gt;21,-PPMT((C47/F47),22,NPER(C47/(F47),-E47,I47),I47),"")</f>
        <v/>
      </c>
      <c r="AQ47" s="46" t="str">
        <f>IF(F47&gt;22,-PPMT((C47/F47),23,NPER(C47/(F47),-E47,I47),I47),"")</f>
        <v/>
      </c>
      <c r="AR47" s="46" t="str">
        <f>IF(F47&gt;23,-PPMT((C47/F47),24,NPER(C47/(F47),-E47,I47),I47),"")</f>
        <v/>
      </c>
      <c r="AS47" s="46" t="str">
        <f>IF(F47&gt;24,-PPMT((C47/F47),25,NPER(C47/(F47),-E47,I47),I47),"")</f>
        <v/>
      </c>
      <c r="AT47" s="46" t="str">
        <f>IF(F47&gt;25,-PPMT((C47/F47),26,NPER(C47/(F47),-E47,I47),I47),"")</f>
        <v/>
      </c>
    </row>
    <row r="48" spans="1:46" ht="16.5" thickBot="1" x14ac:dyDescent="0.3">
      <c r="A48" s="173"/>
      <c r="B48" s="177"/>
      <c r="C48" s="42"/>
      <c r="D48" s="43"/>
      <c r="E48" s="21"/>
      <c r="F48" s="177"/>
      <c r="G48" s="21"/>
      <c r="H48" s="21"/>
      <c r="I48" s="21"/>
      <c r="K48" s="79" t="str">
        <f t="shared" si="34"/>
        <v/>
      </c>
      <c r="L48" s="80" t="str">
        <f t="shared" si="35"/>
        <v/>
      </c>
      <c r="U48" s="45" t="e">
        <f>-PPMT((C48/F48),1,NPER(C48/(F48),-E48,I48),I48)</f>
        <v>#DIV/0!</v>
      </c>
      <c r="V48" s="46" t="str">
        <f>IF(F48&gt;1,-PPMT((C48/F48),2,NPER(C48/(F48),-E48,I48),I48),"")</f>
        <v/>
      </c>
      <c r="W48" s="46" t="str">
        <f>IF(F48&gt;2,-PPMT((C48/F48),3,NPER(C48/(F48),-E48,I48),I48),"")</f>
        <v/>
      </c>
      <c r="X48" s="46" t="str">
        <f>IF(F48&gt;3,-PPMT((C48/F48),4,NPER(C48/(F48),-E48,I48),I48),"")</f>
        <v/>
      </c>
      <c r="Y48" s="46" t="str">
        <f>IF(F48&gt;4,-PPMT((C48/F48),5,NPER(C48/(F48),-E48,I48),I48),"")</f>
        <v/>
      </c>
      <c r="Z48" s="46" t="str">
        <f>IF(F48&gt;5,-PPMT((C48/F48),6,NPER(C48/(F48),-E48,I48),I48),"")</f>
        <v/>
      </c>
      <c r="AA48" s="46" t="str">
        <f>IF(F48&gt;6,-PPMT((C48/F48),7,NPER(C48/(F48),-E48,I48),I48),"")</f>
        <v/>
      </c>
      <c r="AB48" s="46" t="str">
        <f>IF(F48&gt;7,-PPMT((C48/F48),8,NPER(C48/(F48),-E48,I48),I48),"")</f>
        <v/>
      </c>
      <c r="AC48" s="46" t="str">
        <f>IF(F48&gt;8,-PPMT((C48/F48),9,NPER(C48/(F48),-E48,I48),I48),"")</f>
        <v/>
      </c>
      <c r="AD48" s="46" t="str">
        <f>IF(F48&gt;9,-PPMT((C48/F48),10,NPER(C48/(F48),-E48,I48),I48),"")</f>
        <v/>
      </c>
      <c r="AE48" s="46" t="str">
        <f>IF(F48&gt;10,-PPMT((C48/F48),11,NPER(C48/(F48),-E48,I48),I48),"")</f>
        <v/>
      </c>
      <c r="AF48" s="46" t="str">
        <f>IF(F48&gt;11,-PPMT((C48/F48),12,NPER(C48/(F48),-E48,I48),I48),"")</f>
        <v/>
      </c>
      <c r="AG48" s="46" t="str">
        <f>IF(F48&gt;12,-PPMT((C48/F48),13,NPER(C48/(F48),-E48,I48),I48),"")</f>
        <v/>
      </c>
      <c r="AH48" s="46" t="str">
        <f>IF(F48&gt;13,-PPMT((C48/F48),14,NPER(C48/(F48),-E48,I48),I48),"")</f>
        <v/>
      </c>
      <c r="AI48" s="46" t="str">
        <f>IF(F48&gt;14,-PPMT((C48/F48),15,NPER(C48/(F48),-E48,I48),I48),"")</f>
        <v/>
      </c>
      <c r="AJ48" s="46" t="str">
        <f>IF(F48&gt;15,-PPMT((C48/F48),16,NPER(C48/(F48),-E48,I48),I48),"")</f>
        <v/>
      </c>
      <c r="AK48" s="46" t="str">
        <f>IF(F48&gt;16,-PPMT((C48/F48),17,NPER(C48/(F48),-E48,I48),I48),"")</f>
        <v/>
      </c>
      <c r="AL48" s="46" t="str">
        <f>IF(F48&gt;17,-PPMT((C48/F48),18,NPER(C48/(F48),-E48,I48),I48),"")</f>
        <v/>
      </c>
      <c r="AM48" s="46" t="str">
        <f>IF(F48&gt;18,-PPMT((C48/F48),19,NPER(C48/(F48),-E48,I48),I48),"")</f>
        <v/>
      </c>
      <c r="AN48" s="46" t="str">
        <f>IF(F48&gt;19,-PPMT((C48/F48),20,NPER(C48/(F48),-E48,I48),I48),"")</f>
        <v/>
      </c>
      <c r="AO48" s="46" t="str">
        <f>IF(F48&gt;20,-PPMT((C48/F48),21,NPER(C48/(F48),-E48,I48),I48),"")</f>
        <v/>
      </c>
      <c r="AP48" s="46" t="str">
        <f>IF(F48&gt;21,-PPMT((C48/F48),22,NPER(C48/(F48),-E48,I48),I48),"")</f>
        <v/>
      </c>
      <c r="AQ48" s="46" t="str">
        <f>IF(F48&gt;22,-PPMT((C48/F48),23,NPER(C48/(F48),-E48,I48),I48),"")</f>
        <v/>
      </c>
      <c r="AR48" s="46" t="str">
        <f>IF(F48&gt;23,-PPMT((C48/F48),24,NPER(C48/(F48),-E48,I48),I48),"")</f>
        <v/>
      </c>
      <c r="AS48" s="46" t="str">
        <f>IF(F48&gt;24,-PPMT((C48/F48),25,NPER(C48/(F48),-E48,I48),I48),"")</f>
        <v/>
      </c>
      <c r="AT48" s="46" t="str">
        <f>IF(F48&gt;25,-PPMT((C48/F48),26,NPER(C48/(F48),-E48,I48),I48),"")</f>
        <v/>
      </c>
    </row>
    <row r="49" spans="1:46" ht="16.5" customHeight="1" thickBot="1" x14ac:dyDescent="0.3">
      <c r="A49" s="218" t="s">
        <v>162</v>
      </c>
      <c r="B49" s="283"/>
      <c r="C49" s="283"/>
      <c r="D49" s="283"/>
      <c r="E49" s="283"/>
      <c r="F49" s="284"/>
      <c r="G49" s="98" t="str">
        <f>IF(SUM(G44:G48)=0,"$",SUM(G44:G48))</f>
        <v>$</v>
      </c>
      <c r="H49" s="98" t="str">
        <f>IF(SUM(H44:H48)=0,"$",SUM(H44:H48))</f>
        <v>$</v>
      </c>
      <c r="I49" s="98" t="str">
        <f>IF(SUM(I44:I48)=0,"$",SUM(I44:I48))</f>
        <v>$</v>
      </c>
      <c r="K49" s="81">
        <f>SUM(K44:K48)</f>
        <v>0</v>
      </c>
      <c r="L49" s="81">
        <f>SUM(L44:L48)</f>
        <v>0</v>
      </c>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row>
    <row r="50" spans="1:46" ht="16.5" customHeight="1" x14ac:dyDescent="0.25">
      <c r="A50" s="182" t="s">
        <v>163</v>
      </c>
      <c r="B50" s="183">
        <f>L17+L25+L33+L41+L49</f>
        <v>0</v>
      </c>
      <c r="C50" s="13"/>
      <c r="D50" s="13"/>
      <c r="E50" s="13"/>
      <c r="F50" s="13"/>
      <c r="G50" s="13"/>
      <c r="H50" s="13"/>
      <c r="I50" s="13"/>
      <c r="K50" s="184">
        <f>K17+K25+K33+K41+K49</f>
        <v>0</v>
      </c>
      <c r="L50" s="184">
        <f>L17+L25+L33+L41+L49</f>
        <v>0</v>
      </c>
      <c r="M50" s="185" t="s">
        <v>164</v>
      </c>
    </row>
    <row r="51" spans="1:46" x14ac:dyDescent="0.25">
      <c r="A51" s="186" t="s">
        <v>165</v>
      </c>
      <c r="B51" s="186"/>
      <c r="C51" s="186"/>
      <c r="D51" s="186"/>
      <c r="E51" s="186"/>
      <c r="F51" s="186"/>
      <c r="G51" s="186"/>
      <c r="H51" s="186"/>
      <c r="I51" s="186"/>
      <c r="K51" s="83"/>
      <c r="L51" s="83"/>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row>
    <row r="52" spans="1:46" x14ac:dyDescent="0.25">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row>
  </sheetData>
  <sheetProtection sheet="1" objects="1" scenarios="1" formatRows="0" insertRows="0"/>
  <mergeCells count="10">
    <mergeCell ref="A49:F49"/>
    <mergeCell ref="A51:I51"/>
    <mergeCell ref="A33:F33"/>
    <mergeCell ref="N10:P10"/>
    <mergeCell ref="N24:P24"/>
    <mergeCell ref="A1:I1"/>
    <mergeCell ref="A2:I2"/>
    <mergeCell ref="A17:F17"/>
    <mergeCell ref="A25:F25"/>
    <mergeCell ref="A41:F41"/>
  </mergeCells>
  <conditionalFormatting sqref="G17:I17 G25:I25 G33:I33 G41:I41 G49:I49">
    <cfRule type="expression" dxfId="5" priority="13">
      <formula>_xlfn.ISFORMULA(G17)</formula>
    </cfRule>
  </conditionalFormatting>
  <conditionalFormatting sqref="K5:K16">
    <cfRule type="cellIs" dxfId="4" priority="12" operator="notEqual">
      <formula>G5</formula>
    </cfRule>
  </conditionalFormatting>
  <conditionalFormatting sqref="K20:K24">
    <cfRule type="cellIs" dxfId="3" priority="4" operator="notEqual">
      <formula>G20</formula>
    </cfRule>
  </conditionalFormatting>
  <conditionalFormatting sqref="K28:K32">
    <cfRule type="cellIs" dxfId="2" priority="3" operator="notEqual">
      <formula>G28</formula>
    </cfRule>
  </conditionalFormatting>
  <conditionalFormatting sqref="K36:K40">
    <cfRule type="cellIs" dxfId="1" priority="2" operator="notEqual">
      <formula>G36</formula>
    </cfRule>
  </conditionalFormatting>
  <conditionalFormatting sqref="K44:K48">
    <cfRule type="cellIs" dxfId="0" priority="1" operator="notEqual">
      <formula>G44</formula>
    </cfRule>
  </conditionalFormatting>
  <dataValidations count="1">
    <dataValidation type="list" allowBlank="1" showInputMessage="1" showErrorMessage="1" sqref="P6 R6:T6 P20 R20:T20" xr:uid="{00000000-0002-0000-0500-000000000000}">
      <formula1>"Monthly,Bi-weekly,Semi-monthly,Annual,Semi-Annual,Quarterly"</formula1>
    </dataValidation>
  </dataValidations>
  <printOptions horizontalCentered="1"/>
  <pageMargins left="0.25" right="0.25" top="0.75" bottom="0.75" header="0.3" footer="0.3"/>
  <pageSetup scale="8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Balance Sheet</vt:lpstr>
      <vt:lpstr>CA</vt:lpstr>
      <vt:lpstr>M&amp;E</vt:lpstr>
      <vt:lpstr>I&amp;LA</vt:lpstr>
      <vt:lpstr>CL</vt:lpstr>
      <vt:lpstr>I&amp;LL</vt:lpstr>
      <vt:lpstr>'Balance Sheet'!Print_Area</vt:lpstr>
      <vt:lpstr>CA!Print_Area</vt:lpstr>
      <vt:lpstr>CL!Print_Area</vt:lpstr>
      <vt:lpstr>'I&amp;LA'!Print_Area</vt:lpstr>
      <vt:lpstr>'I&amp;LL'!Print_Area</vt:lpstr>
      <vt:lpstr>'M&amp;E'!Print_Area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 Duff</dc:creator>
  <cp:keywords/>
  <dc:description/>
  <cp:lastModifiedBy>Mason Ritnour</cp:lastModifiedBy>
  <cp:revision/>
  <dcterms:created xsi:type="dcterms:W3CDTF">2017-12-06T23:51:44Z</dcterms:created>
  <dcterms:modified xsi:type="dcterms:W3CDTF">2022-03-17T20:02:35Z</dcterms:modified>
  <cp:category/>
  <cp:contentStatus/>
</cp:coreProperties>
</file>